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ed\Desktop\"/>
    </mc:Choice>
  </mc:AlternateContent>
  <bookViews>
    <workbookView xWindow="28680" yWindow="-120" windowWidth="29040" windowHeight="15840"/>
  </bookViews>
  <sheets>
    <sheet name="RS" sheetId="1" r:id="rId1"/>
    <sheet name="GS" sheetId="3" r:id="rId2"/>
    <sheet name="GP" sheetId="4" r:id="rId3"/>
    <sheet name="G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H19" i="5" l="1"/>
  <c r="H18" i="5"/>
  <c r="H18" i="4"/>
  <c r="H11" i="4" l="1"/>
  <c r="K19" i="1"/>
  <c r="H11" i="5" l="1"/>
  <c r="H23" i="3" l="1"/>
  <c r="H19" i="4" l="1"/>
  <c r="K18" i="5"/>
  <c r="K22" i="5" l="1"/>
  <c r="K22" i="4" l="1"/>
  <c r="K21" i="4"/>
  <c r="K20" i="4"/>
  <c r="K19" i="4"/>
  <c r="H17" i="4"/>
  <c r="H24" i="4"/>
  <c r="H23" i="4"/>
  <c r="H16" i="4"/>
  <c r="H15" i="4"/>
  <c r="H14" i="4"/>
  <c r="H13" i="4"/>
  <c r="H22" i="4"/>
  <c r="H20" i="4"/>
  <c r="H21" i="4"/>
  <c r="K24" i="5"/>
  <c r="K23" i="5"/>
  <c r="K21" i="5"/>
  <c r="K20" i="5"/>
  <c r="K19" i="5"/>
  <c r="H24" i="5"/>
  <c r="H23" i="5"/>
  <c r="H21" i="5"/>
  <c r="H20" i="5"/>
  <c r="H17" i="5"/>
  <c r="H16" i="5"/>
  <c r="H15" i="5"/>
  <c r="H14" i="5"/>
  <c r="H13" i="5"/>
  <c r="H22" i="5"/>
  <c r="K24" i="4"/>
  <c r="K23" i="4"/>
  <c r="K22" i="3"/>
  <c r="K21" i="3"/>
  <c r="K20" i="3"/>
  <c r="K19" i="3"/>
  <c r="K23" i="3" s="1"/>
  <c r="K17" i="3"/>
  <c r="H22" i="3"/>
  <c r="H21" i="3"/>
  <c r="H20" i="3"/>
  <c r="H19" i="3"/>
  <c r="H18" i="3"/>
  <c r="H17" i="3"/>
  <c r="H16" i="3"/>
  <c r="H15" i="3"/>
  <c r="H14" i="3"/>
  <c r="H13" i="3"/>
  <c r="H12" i="3"/>
  <c r="H22" i="1"/>
  <c r="H21" i="1"/>
  <c r="H20" i="1"/>
  <c r="H19" i="1"/>
  <c r="H18" i="1"/>
  <c r="H17" i="1"/>
  <c r="H16" i="1"/>
  <c r="H15" i="1"/>
  <c r="H14" i="1"/>
  <c r="H13" i="1"/>
  <c r="H12" i="1"/>
  <c r="K22" i="1"/>
  <c r="K21" i="1"/>
  <c r="K20" i="1"/>
  <c r="K18" i="1"/>
  <c r="K17" i="1"/>
  <c r="K16" i="1"/>
  <c r="K15" i="1"/>
  <c r="K23" i="1" l="1"/>
  <c r="H25" i="5"/>
  <c r="H23" i="1"/>
  <c r="B6" i="1" s="1"/>
  <c r="B6" i="3" l="1"/>
  <c r="A7" i="5"/>
  <c r="A6" i="5"/>
  <c r="A7" i="4"/>
  <c r="A6" i="4"/>
  <c r="A7" i="3"/>
  <c r="A6" i="3"/>
  <c r="A7" i="1"/>
  <c r="A6" i="1"/>
  <c r="B6" i="5"/>
  <c r="K25" i="5" l="1"/>
  <c r="B7" i="5" s="1"/>
  <c r="B7" i="3"/>
  <c r="B8" i="5" l="1"/>
  <c r="B8" i="3" l="1"/>
  <c r="B7" i="1" l="1"/>
  <c r="B8" i="1" s="1"/>
  <c r="K18" i="4" l="1"/>
  <c r="K25" i="4" s="1"/>
  <c r="B7" i="4" s="1"/>
  <c r="H25" i="4"/>
  <c r="B6" i="4" s="1"/>
  <c r="B8" i="4" l="1"/>
</calcChain>
</file>

<file path=xl/sharedStrings.xml><?xml version="1.0" encoding="utf-8"?>
<sst xmlns="http://schemas.openxmlformats.org/spreadsheetml/2006/main" count="315" uniqueCount="64">
  <si>
    <t>Print Group</t>
  </si>
  <si>
    <t>Charge Type</t>
  </si>
  <si>
    <t>Customer Charge</t>
  </si>
  <si>
    <t>Delivery Service Charges</t>
  </si>
  <si>
    <t>Distribution (Summer)</t>
  </si>
  <si>
    <t>RGGI Charge (Res)</t>
  </si>
  <si>
    <t>SBC Charge (Res)</t>
  </si>
  <si>
    <t>BGS Capacity Charges</t>
  </si>
  <si>
    <t>BGS Reconciliation (Res)</t>
  </si>
  <si>
    <t>BGS Transmission (Res)</t>
  </si>
  <si>
    <t>Generation (Summer)</t>
  </si>
  <si>
    <t>Tax Act Adjustment</t>
  </si>
  <si>
    <t>ZEC Recovery Charge</t>
  </si>
  <si>
    <t>Pre-Sut Price</t>
  </si>
  <si>
    <t>BGS Transmission Charges</t>
  </si>
  <si>
    <t>BGS Transmission</t>
  </si>
  <si>
    <t>BGS Reconciliation Charges</t>
  </si>
  <si>
    <t>BGS Reconciliation</t>
  </si>
  <si>
    <t>Distribution KW (Summer)</t>
  </si>
  <si>
    <t>Non-Utility Generation Charge</t>
  </si>
  <si>
    <t>Societal Benefits Charge</t>
  </si>
  <si>
    <t>SBC Charge</t>
  </si>
  <si>
    <t>RGGI Recovery Charge</t>
  </si>
  <si>
    <t>RGGI Charge</t>
  </si>
  <si>
    <t>Credit @ Pre-SUT</t>
  </si>
  <si>
    <t>Credit Calculation</t>
  </si>
  <si>
    <t>Customer billed for 1k KWH usage on Service Classification RS Default Service</t>
  </si>
  <si>
    <t>Charges Due</t>
  </si>
  <si>
    <t>Period Start</t>
  </si>
  <si>
    <t>Period End</t>
  </si>
  <si>
    <t>-</t>
  </si>
  <si>
    <t>Allocated KWH</t>
  </si>
  <si>
    <t>Customer billed for 1k KWH usage on Service Classification GS Default Service.</t>
  </si>
  <si>
    <t>No</t>
  </si>
  <si>
    <t>Yes</t>
  </si>
  <si>
    <t>BGS Energy Charges</t>
  </si>
  <si>
    <t>BGS Energy</t>
  </si>
  <si>
    <t>Distribution Kvar</t>
  </si>
  <si>
    <t>Customer billed for 60k KWH usage on Service Classification GP Default Service</t>
  </si>
  <si>
    <t>Host Output: 20k KWH</t>
  </si>
  <si>
    <t>Customer billed for 100k KWH usage on Service Classification GT Default Service</t>
  </si>
  <si>
    <t>Credit?</t>
  </si>
  <si>
    <t>Consumed KWH</t>
  </si>
  <si>
    <t>Price</t>
  </si>
  <si>
    <t>Charges</t>
  </si>
  <si>
    <t>Normal Full Bill</t>
  </si>
  <si>
    <t>Community Solar Credit</t>
  </si>
  <si>
    <t>Non-Utility Generation Charge (MTC)</t>
  </si>
  <si>
    <t xml:space="preserve"> </t>
  </si>
  <si>
    <t>BGS Capacity</t>
  </si>
  <si>
    <t>CIEP - Standby Fee</t>
  </si>
  <si>
    <t>Standby Fee</t>
  </si>
  <si>
    <t>Customer (Subscriber) Allocated: 1,000 KWH</t>
  </si>
  <si>
    <t>BGS Energy Charges - Hourly Pricing</t>
  </si>
  <si>
    <t>Host Output: 600k KWH</t>
  </si>
  <si>
    <t>Host Output: 1,000,000 KWH</t>
  </si>
  <si>
    <t>Customer (Subscriber) Allocated: 1000 KWH</t>
  </si>
  <si>
    <t xml:space="preserve">Assumptions: Bill Credit is calculated at the pre-SUT rate.  Subscriber has 5% investment from 9/1/21 to 9/30/21.  </t>
  </si>
  <si>
    <t xml:space="preserve">Assumptions: Bill Credit is calculated at the pre-SUT rate.  Subscriber has 10% investment from 9/1/21 to 9/30/21.  </t>
  </si>
  <si>
    <t>249 x 30</t>
  </si>
  <si>
    <t>233.1 x 30</t>
  </si>
  <si>
    <t>Customer (Subscriber) Allocated: 40,000 KWH</t>
  </si>
  <si>
    <t>Customer (Subscriber) Allocated: 107,000 KWH</t>
  </si>
  <si>
    <t>BGS  Energy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</si>
</sst>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0000_);[Red]\(&quot;$&quot;#,##0.000000\)"/>
    <numFmt numFmtId="166" formatCode="&quot;$&quot;#,##0.000000"/>
  </numFmts>
  <fonts count="6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44" fontId="0" fillId="0" borderId="0" xfId="1" applyFont="1"/>
    <xf numFmtId="0" fontId="0" fillId="0" borderId="0" xfId="0" applyBorder="1" applyAlignment="1"/>
    <xf numFmtId="0" fontId="0" fillId="0" borderId="6" xfId="0" applyBorder="1"/>
    <xf numFmtId="0" fontId="0" fillId="0" borderId="7" xfId="0" applyBorder="1"/>
    <xf numFmtId="0" fontId="1" fillId="2" borderId="3" xfId="0" applyFont="1" applyFill="1" applyBorder="1"/>
    <xf numFmtId="8" fontId="0" fillId="0" borderId="10" xfId="0" applyNumberFormat="1" applyBorder="1" applyAlignment="1"/>
    <xf numFmtId="0" fontId="1" fillId="2" borderId="20" xfId="0" applyFont="1" applyFill="1" applyBorder="1"/>
    <xf numFmtId="8" fontId="0" fillId="0" borderId="5" xfId="0" applyNumberFormat="1" applyBorder="1" applyAlignment="1"/>
    <xf numFmtId="0" fontId="1" fillId="2" borderId="6" xfId="0" applyFont="1" applyFill="1" applyBorder="1"/>
    <xf numFmtId="8" fontId="0" fillId="0" borderId="19" xfId="0" applyNumberFormat="1" applyBorder="1" applyAlignment="1"/>
    <xf numFmtId="0" fontId="0" fillId="3" borderId="4" xfId="0" applyFill="1" applyBorder="1"/>
    <xf numFmtId="44" fontId="0" fillId="3" borderId="5" xfId="1" applyFont="1" applyFill="1" applyBorder="1"/>
    <xf numFmtId="164" fontId="0" fillId="3" borderId="4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44" fontId="0" fillId="3" borderId="5" xfId="1" applyNumberFormat="1" applyFont="1" applyFill="1" applyBorder="1" applyAlignment="1">
      <alignment horizontal="right"/>
    </xf>
    <xf numFmtId="165" fontId="0" fillId="3" borderId="1" xfId="0" applyNumberFormat="1" applyFill="1" applyBorder="1" applyAlignment="1"/>
    <xf numFmtId="0" fontId="0" fillId="4" borderId="4" xfId="0" applyFill="1" applyBorder="1"/>
    <xf numFmtId="44" fontId="0" fillId="4" borderId="5" xfId="1" applyFont="1" applyFill="1" applyBorder="1"/>
    <xf numFmtId="164" fontId="0" fillId="4" borderId="4" xfId="0" applyNumberFormat="1" applyFill="1" applyBorder="1" applyAlignment="1">
      <alignment horizontal="right"/>
    </xf>
    <xf numFmtId="165" fontId="0" fillId="3" borderId="21" xfId="0" applyNumberFormat="1" applyFill="1" applyBorder="1" applyAlignment="1"/>
    <xf numFmtId="165" fontId="0" fillId="4" borderId="1" xfId="0" applyNumberFormat="1" applyFill="1" applyBorder="1" applyAlignment="1"/>
    <xf numFmtId="44" fontId="0" fillId="3" borderId="10" xfId="1" applyFont="1" applyFill="1" applyBorder="1"/>
    <xf numFmtId="8" fontId="0" fillId="3" borderId="5" xfId="1" applyNumberFormat="1" applyFont="1" applyFill="1" applyBorder="1" applyAlignment="1">
      <alignment horizontal="right"/>
    </xf>
    <xf numFmtId="8" fontId="0" fillId="4" borderId="5" xfId="1" applyNumberFormat="1" applyFont="1" applyFill="1" applyBorder="1" applyAlignment="1">
      <alignment horizontal="right"/>
    </xf>
    <xf numFmtId="165" fontId="0" fillId="3" borderId="21" xfId="0" applyNumberForma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44" fontId="3" fillId="0" borderId="16" xfId="1" applyFont="1" applyBorder="1"/>
    <xf numFmtId="44" fontId="0" fillId="0" borderId="5" xfId="0" applyNumberFormat="1" applyBorder="1" applyAlignment="1"/>
    <xf numFmtId="8" fontId="0" fillId="3" borderId="10" xfId="1" applyNumberFormat="1" applyFont="1" applyFill="1" applyBorder="1"/>
    <xf numFmtId="44" fontId="0" fillId="0" borderId="10" xfId="0" applyNumberFormat="1" applyBorder="1" applyAlignment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44" fontId="0" fillId="4" borderId="5" xfId="1" applyFont="1" applyFill="1" applyBorder="1" applyAlignment="1">
      <alignment horizontal="right"/>
    </xf>
    <xf numFmtId="8" fontId="3" fillId="0" borderId="16" xfId="1" applyNumberFormat="1" applyFont="1" applyBorder="1"/>
    <xf numFmtId="0" fontId="0" fillId="4" borderId="2" xfId="0" applyFill="1" applyBorder="1"/>
    <xf numFmtId="3" fontId="0" fillId="3" borderId="22" xfId="0" applyNumberFormat="1" applyFill="1" applyBorder="1" applyAlignment="1">
      <alignment horizontal="right"/>
    </xf>
    <xf numFmtId="0" fontId="0" fillId="3" borderId="2" xfId="0" applyFill="1" applyBorder="1"/>
    <xf numFmtId="3" fontId="0" fillId="4" borderId="4" xfId="0" applyNumberFormat="1" applyFill="1" applyBorder="1" applyAlignment="1"/>
    <xf numFmtId="3" fontId="0" fillId="3" borderId="4" xfId="0" applyNumberFormat="1" applyFill="1" applyBorder="1" applyAlignment="1"/>
    <xf numFmtId="165" fontId="0" fillId="4" borderId="24" xfId="0" applyNumberFormat="1" applyFill="1" applyBorder="1" applyAlignment="1">
      <alignment horizontal="right"/>
    </xf>
    <xf numFmtId="164" fontId="0" fillId="4" borderId="23" xfId="0" applyNumberFormat="1" applyFill="1" applyBorder="1" applyAlignment="1">
      <alignment horizontal="right"/>
    </xf>
    <xf numFmtId="8" fontId="0" fillId="4" borderId="25" xfId="1" applyNumberFormat="1" applyFont="1" applyFill="1" applyBorder="1" applyAlignment="1">
      <alignment horizontal="right"/>
    </xf>
    <xf numFmtId="0" fontId="0" fillId="4" borderId="17" xfId="0" applyFill="1" applyBorder="1"/>
    <xf numFmtId="0" fontId="0" fillId="4" borderId="11" xfId="0" applyFill="1" applyBorder="1"/>
    <xf numFmtId="3" fontId="0" fillId="3" borderId="4" xfId="0" applyNumberFormat="1" applyFill="1" applyBorder="1" applyAlignment="1">
      <alignment horizontal="right"/>
    </xf>
    <xf numFmtId="165" fontId="0" fillId="4" borderId="18" xfId="0" applyNumberFormat="1" applyFill="1" applyBorder="1" applyAlignment="1"/>
    <xf numFmtId="44" fontId="0" fillId="4" borderId="19" xfId="1" applyFont="1" applyFill="1" applyBorder="1"/>
    <xf numFmtId="165" fontId="0" fillId="4" borderId="18" xfId="0" applyNumberFormat="1" applyFill="1" applyBorder="1" applyAlignment="1">
      <alignment horizontal="right"/>
    </xf>
    <xf numFmtId="44" fontId="0" fillId="3" borderId="5" xfId="1" applyFont="1" applyFill="1" applyBorder="1" applyAlignment="1">
      <alignment horizontal="right"/>
    </xf>
    <xf numFmtId="44" fontId="0" fillId="4" borderId="19" xfId="1" applyFont="1" applyFill="1" applyBorder="1" applyAlignment="1">
      <alignment horizontal="right"/>
    </xf>
    <xf numFmtId="3" fontId="0" fillId="4" borderId="17" xfId="0" applyNumberFormat="1" applyFill="1" applyBorder="1" applyAlignment="1"/>
    <xf numFmtId="8" fontId="0" fillId="0" borderId="0" xfId="0" applyNumberFormat="1"/>
    <xf numFmtId="0" fontId="1" fillId="2" borderId="13" xfId="0" applyFont="1" applyFill="1" applyBorder="1" applyAlignment="1">
      <alignment horizontal="center"/>
    </xf>
    <xf numFmtId="44" fontId="1" fillId="2" borderId="16" xfId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3" borderId="30" xfId="0" applyFill="1" applyBorder="1"/>
    <xf numFmtId="0" fontId="0" fillId="3" borderId="32" xfId="0" applyFill="1" applyBorder="1"/>
    <xf numFmtId="10" fontId="0" fillId="0" borderId="0" xfId="2" applyNumberFormat="1" applyFont="1"/>
    <xf numFmtId="3" fontId="0" fillId="3" borderId="22" xfId="0" quotePrefix="1" applyNumberFormat="1" applyFill="1" applyBorder="1" applyAlignment="1">
      <alignment horizontal="right"/>
    </xf>
    <xf numFmtId="8" fontId="0" fillId="3" borderId="5" xfId="1" applyNumberFormat="1" applyFont="1" applyFill="1" applyBorder="1"/>
    <xf numFmtId="44" fontId="0" fillId="3" borderId="10" xfId="1" applyFont="1" applyFill="1" applyBorder="1" applyAlignment="1">
      <alignment horizontal="right"/>
    </xf>
    <xf numFmtId="0" fontId="1" fillId="2" borderId="28" xfId="0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3" borderId="31" xfId="0" applyNumberForma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22" xfId="0" applyFill="1" applyBorder="1" applyAlignment="1"/>
    <xf numFmtId="0" fontId="0" fillId="3" borderId="29" xfId="0" applyFill="1" applyBorder="1" applyAlignment="1"/>
    <xf numFmtId="44" fontId="0" fillId="3" borderId="10" xfId="1" applyFont="1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44" fontId="0" fillId="3" borderId="5" xfId="1" applyFont="1" applyFill="1" applyBorder="1" applyAlignment="1"/>
    <xf numFmtId="0" fontId="0" fillId="4" borderId="4" xfId="0" applyFill="1" applyBorder="1" applyAlignment="1"/>
    <xf numFmtId="0" fontId="0" fillId="4" borderId="2" xfId="0" applyFill="1" applyBorder="1" applyAlignment="1"/>
    <xf numFmtId="44" fontId="0" fillId="4" borderId="5" xfId="1" applyFont="1" applyFill="1" applyBorder="1" applyAlignment="1"/>
    <xf numFmtId="0" fontId="0" fillId="4" borderId="17" xfId="0" applyFill="1" applyBorder="1" applyAlignment="1"/>
    <xf numFmtId="0" fontId="0" fillId="4" borderId="11" xfId="0" applyFill="1" applyBorder="1" applyAlignment="1"/>
    <xf numFmtId="44" fontId="0" fillId="4" borderId="19" xfId="1" applyFont="1" applyFill="1" applyBorder="1" applyAlignment="1"/>
    <xf numFmtId="0" fontId="5" fillId="0" borderId="0" xfId="0" applyFont="1"/>
    <xf numFmtId="0" fontId="0" fillId="0" borderId="2" xfId="0" applyFill="1" applyBorder="1"/>
    <xf numFmtId="3" fontId="0" fillId="0" borderId="4" xfId="0" applyNumberFormat="1" applyFill="1" applyBorder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4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8" fontId="0" fillId="0" borderId="5" xfId="1" applyNumberFormat="1" applyFont="1" applyFill="1" applyBorder="1" applyAlignment="1">
      <alignment horizontal="right"/>
    </xf>
    <xf numFmtId="165" fontId="0" fillId="0" borderId="1" xfId="0" applyNumberFormat="1" applyFill="1" applyBorder="1" applyAlignment="1"/>
    <xf numFmtId="44" fontId="0" fillId="0" borderId="5" xfId="1" applyFont="1" applyFill="1" applyBorder="1"/>
    <xf numFmtId="44" fontId="0" fillId="0" borderId="5" xfId="1" applyFont="1" applyFill="1" applyBorder="1" applyAlignment="1">
      <alignment horizontal="right"/>
    </xf>
    <xf numFmtId="166" fontId="0" fillId="0" borderId="0" xfId="0" applyNumberForma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5"/>
  <sheetViews>
    <sheetView showGridLines="0" tabSelected="1" zoomScaleNormal="100" workbookViewId="0">
      <pane ySplit="4" topLeftCell="A5" activePane="bottomLeft" state="frozen"/>
      <selection activeCell="A2" sqref="A2"/>
      <selection pane="bottomLeft" activeCell="B13" sqref="B13"/>
    </sheetView>
  </sheetViews>
  <sheetFormatPr defaultRowHeight="15" x14ac:dyDescent="0.25"/>
  <cols>
    <col min="1" max="1" width="34.42578125" customWidth="1"/>
    <col min="2" max="2" width="8.42578125" bestFit="1" customWidth="1"/>
    <col min="3" max="3" width="11.42578125" bestFit="1" customWidth="1"/>
    <col min="4" max="4" width="10.5703125" bestFit="1" customWidth="1"/>
    <col min="5" max="5" width="23.140625" bestFit="1" customWidth="1"/>
    <col min="6" max="6" width="10.42578125" bestFit="1" customWidth="1"/>
    <col min="7" max="7" width="11" bestFit="1" customWidth="1"/>
    <col min="8" max="8" width="9.42578125" style="1" bestFit="1" customWidth="1"/>
    <col min="9" max="9" width="13.85546875" customWidth="1"/>
    <col min="10" max="10" width="12.42578125" bestFit="1" customWidth="1"/>
    <col min="11" max="11" width="16.28515625" style="2" bestFit="1" customWidth="1"/>
    <col min="14" max="15" width="9.5703125" bestFit="1" customWidth="1"/>
  </cols>
  <sheetData>
    <row r="1" spans="1:15" ht="18.75" x14ac:dyDescent="0.3">
      <c r="A1" s="105" t="s">
        <v>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5" ht="18.75" x14ac:dyDescent="0.3">
      <c r="A2" s="105" t="s">
        <v>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5" ht="18.75" x14ac:dyDescent="0.3">
      <c r="A3" s="105" t="s">
        <v>39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5" ht="18.75" x14ac:dyDescent="0.3">
      <c r="A4" s="105" t="s">
        <v>56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5" ht="15.75" thickBot="1" x14ac:dyDescent="0.3">
      <c r="H5"/>
      <c r="K5"/>
    </row>
    <row r="6" spans="1:15" x14ac:dyDescent="0.25">
      <c r="A6" s="5" t="str">
        <f>F23</f>
        <v>Normal Full Bill</v>
      </c>
      <c r="B6" s="6">
        <f>H23</f>
        <v>136.17000000000002</v>
      </c>
      <c r="H6"/>
      <c r="K6"/>
    </row>
    <row r="7" spans="1:15" x14ac:dyDescent="0.25">
      <c r="A7" s="7" t="str">
        <f>I23</f>
        <v>Community Solar Credit</v>
      </c>
      <c r="B7" s="8">
        <f>K23</f>
        <v>118.36999999999999</v>
      </c>
      <c r="H7"/>
      <c r="K7"/>
    </row>
    <row r="8" spans="1:15" ht="15.75" thickBot="1" x14ac:dyDescent="0.3">
      <c r="A8" s="9" t="s">
        <v>27</v>
      </c>
      <c r="B8" s="10">
        <f>B6-B7</f>
        <v>17.800000000000026</v>
      </c>
      <c r="H8"/>
      <c r="K8"/>
    </row>
    <row r="9" spans="1:15" ht="15.75" thickBot="1" x14ac:dyDescent="0.3">
      <c r="F9" s="102" t="s">
        <v>45</v>
      </c>
      <c r="G9" s="103"/>
      <c r="H9" s="104"/>
      <c r="I9" s="102" t="s">
        <v>25</v>
      </c>
      <c r="J9" s="103"/>
      <c r="K9" s="104"/>
    </row>
    <row r="10" spans="1:15" ht="15.75" thickBot="1" x14ac:dyDescent="0.3">
      <c r="A10" s="55" t="s">
        <v>1</v>
      </c>
      <c r="B10" s="53" t="s">
        <v>41</v>
      </c>
      <c r="C10" s="53" t="s">
        <v>28</v>
      </c>
      <c r="D10" s="53" t="s">
        <v>29</v>
      </c>
      <c r="E10" s="56" t="s">
        <v>0</v>
      </c>
      <c r="F10" s="72" t="s">
        <v>42</v>
      </c>
      <c r="G10" s="53" t="s">
        <v>43</v>
      </c>
      <c r="H10" s="54" t="s">
        <v>44</v>
      </c>
      <c r="I10" s="73" t="s">
        <v>31</v>
      </c>
      <c r="J10" s="74" t="s">
        <v>13</v>
      </c>
      <c r="K10" s="75" t="s">
        <v>24</v>
      </c>
    </row>
    <row r="11" spans="1:15" x14ac:dyDescent="0.25">
      <c r="A11" s="76" t="s">
        <v>2</v>
      </c>
      <c r="B11" s="65" t="s">
        <v>33</v>
      </c>
      <c r="C11" s="71">
        <v>44440</v>
      </c>
      <c r="D11" s="71">
        <v>44469</v>
      </c>
      <c r="E11" s="77" t="s">
        <v>2</v>
      </c>
      <c r="F11" s="36" t="s">
        <v>30</v>
      </c>
      <c r="G11" s="20">
        <v>2.78</v>
      </c>
      <c r="H11" s="78">
        <v>2.78</v>
      </c>
      <c r="I11" s="13" t="s">
        <v>30</v>
      </c>
      <c r="J11" s="25" t="s">
        <v>30</v>
      </c>
      <c r="K11" s="23" t="s">
        <v>30</v>
      </c>
    </row>
    <row r="12" spans="1:15" x14ac:dyDescent="0.25">
      <c r="A12" s="79" t="s">
        <v>47</v>
      </c>
      <c r="B12" s="66" t="s">
        <v>33</v>
      </c>
      <c r="C12" s="71">
        <v>44440</v>
      </c>
      <c r="D12" s="71">
        <v>44469</v>
      </c>
      <c r="E12" s="80" t="s">
        <v>3</v>
      </c>
      <c r="F12" s="39">
        <v>1000</v>
      </c>
      <c r="G12" s="16">
        <v>1.1400000000000001E-4</v>
      </c>
      <c r="H12" s="81">
        <f t="shared" ref="H12:H22" si="0">ROUND(F12*G12,2)</f>
        <v>0.11</v>
      </c>
      <c r="I12" s="13" t="s">
        <v>30</v>
      </c>
      <c r="J12" s="14" t="s">
        <v>30</v>
      </c>
      <c r="K12" s="15" t="s">
        <v>30</v>
      </c>
    </row>
    <row r="13" spans="1:15" x14ac:dyDescent="0.25">
      <c r="A13" s="79" t="s">
        <v>6</v>
      </c>
      <c r="B13" s="66" t="s">
        <v>33</v>
      </c>
      <c r="C13" s="71">
        <v>44440</v>
      </c>
      <c r="D13" s="71">
        <v>44469</v>
      </c>
      <c r="E13" s="80" t="s">
        <v>3</v>
      </c>
      <c r="F13" s="39">
        <v>1000</v>
      </c>
      <c r="G13" s="16">
        <v>6.875E-3</v>
      </c>
      <c r="H13" s="81">
        <f t="shared" si="0"/>
        <v>6.88</v>
      </c>
      <c r="I13" s="13" t="s">
        <v>30</v>
      </c>
      <c r="J13" s="14" t="s">
        <v>30</v>
      </c>
      <c r="K13" s="15" t="s">
        <v>30</v>
      </c>
    </row>
    <row r="14" spans="1:15" x14ac:dyDescent="0.25">
      <c r="A14" s="79" t="s">
        <v>12</v>
      </c>
      <c r="B14" s="66" t="s">
        <v>33</v>
      </c>
      <c r="C14" s="71">
        <v>44440</v>
      </c>
      <c r="D14" s="71">
        <v>44469</v>
      </c>
      <c r="E14" s="80" t="s">
        <v>12</v>
      </c>
      <c r="F14" s="39">
        <v>1000</v>
      </c>
      <c r="G14" s="16">
        <v>4.0969999999999999E-3</v>
      </c>
      <c r="H14" s="81">
        <f t="shared" si="0"/>
        <v>4.0999999999999996</v>
      </c>
      <c r="I14" s="13" t="s">
        <v>30</v>
      </c>
      <c r="J14" s="14" t="s">
        <v>30</v>
      </c>
      <c r="K14" s="15" t="s">
        <v>30</v>
      </c>
    </row>
    <row r="15" spans="1:15" x14ac:dyDescent="0.25">
      <c r="A15" s="82" t="s">
        <v>8</v>
      </c>
      <c r="B15" s="67" t="s">
        <v>34</v>
      </c>
      <c r="C15" s="70">
        <v>44440</v>
      </c>
      <c r="D15" s="70">
        <v>44469</v>
      </c>
      <c r="E15" s="83" t="s">
        <v>7</v>
      </c>
      <c r="F15" s="38">
        <v>1000</v>
      </c>
      <c r="G15" s="21">
        <v>-2.9390000000000002E-3</v>
      </c>
      <c r="H15" s="84">
        <f t="shared" si="0"/>
        <v>-2.94</v>
      </c>
      <c r="I15" s="19">
        <v>1000</v>
      </c>
      <c r="J15" s="40">
        <v>-2.7560000000000002E-3</v>
      </c>
      <c r="K15" s="24">
        <f>ROUND(I15*J15,2)</f>
        <v>-2.76</v>
      </c>
      <c r="L15" s="59"/>
      <c r="O15" s="99"/>
    </row>
    <row r="16" spans="1:15" x14ac:dyDescent="0.25">
      <c r="A16" s="82" t="s">
        <v>9</v>
      </c>
      <c r="B16" s="67" t="s">
        <v>34</v>
      </c>
      <c r="C16" s="70">
        <v>44440</v>
      </c>
      <c r="D16" s="70">
        <v>44469</v>
      </c>
      <c r="E16" s="83" t="s">
        <v>7</v>
      </c>
      <c r="F16" s="38">
        <v>1000</v>
      </c>
      <c r="G16" s="21">
        <v>1.5055000000000001E-2</v>
      </c>
      <c r="H16" s="84">
        <f t="shared" si="0"/>
        <v>15.06</v>
      </c>
      <c r="I16" s="19">
        <v>1000</v>
      </c>
      <c r="J16" s="26">
        <v>1.4120000000000001E-2</v>
      </c>
      <c r="K16" s="24">
        <f t="shared" ref="K16:K22" si="1">ROUND(I16*J16,2)</f>
        <v>14.12</v>
      </c>
      <c r="L16" s="59"/>
      <c r="O16" s="99"/>
    </row>
    <row r="17" spans="1:14" ht="15" customHeight="1" x14ac:dyDescent="0.25">
      <c r="A17" s="82" t="s">
        <v>4</v>
      </c>
      <c r="B17" s="67" t="s">
        <v>34</v>
      </c>
      <c r="C17" s="70">
        <v>44440</v>
      </c>
      <c r="D17" s="70">
        <v>44469</v>
      </c>
      <c r="E17" s="83" t="s">
        <v>3</v>
      </c>
      <c r="F17" s="38">
        <v>400</v>
      </c>
      <c r="G17" s="21">
        <v>5.9742999999999997E-2</v>
      </c>
      <c r="H17" s="84">
        <f t="shared" si="0"/>
        <v>23.9</v>
      </c>
      <c r="I17" s="93">
        <v>400</v>
      </c>
      <c r="J17" s="94">
        <v>3.397E-2</v>
      </c>
      <c r="K17" s="95">
        <f t="shared" si="1"/>
        <v>13.59</v>
      </c>
      <c r="L17" s="59"/>
    </row>
    <row r="18" spans="1:14" x14ac:dyDescent="0.25">
      <c r="A18" s="82" t="s">
        <v>4</v>
      </c>
      <c r="B18" s="67" t="s">
        <v>34</v>
      </c>
      <c r="C18" s="70">
        <v>44440</v>
      </c>
      <c r="D18" s="70">
        <v>44469</v>
      </c>
      <c r="E18" s="83" t="s">
        <v>3</v>
      </c>
      <c r="F18" s="38">
        <v>600</v>
      </c>
      <c r="G18" s="21">
        <v>1.5108E-2</v>
      </c>
      <c r="H18" s="84">
        <f t="shared" si="0"/>
        <v>9.06</v>
      </c>
      <c r="I18" s="93">
        <v>600</v>
      </c>
      <c r="J18" s="94">
        <v>3.397E-2</v>
      </c>
      <c r="K18" s="95">
        <f t="shared" si="1"/>
        <v>20.38</v>
      </c>
      <c r="L18" s="59"/>
      <c r="N18" s="106"/>
    </row>
    <row r="19" spans="1:14" x14ac:dyDescent="0.25">
      <c r="A19" s="82" t="s">
        <v>10</v>
      </c>
      <c r="B19" s="67" t="s">
        <v>34</v>
      </c>
      <c r="C19" s="70">
        <v>44440</v>
      </c>
      <c r="D19" s="70">
        <v>44469</v>
      </c>
      <c r="E19" s="83" t="s">
        <v>7</v>
      </c>
      <c r="F19" s="38">
        <v>600</v>
      </c>
      <c r="G19" s="21">
        <v>7.2644E-2</v>
      </c>
      <c r="H19" s="84">
        <f t="shared" si="0"/>
        <v>43.59</v>
      </c>
      <c r="I19" s="93">
        <v>600</v>
      </c>
      <c r="J19" s="94">
        <v>7.2221999999999995E-2</v>
      </c>
      <c r="K19" s="95">
        <f>ROUND(I19*J19,2)</f>
        <v>43.33</v>
      </c>
      <c r="L19" s="59"/>
      <c r="N19" s="106"/>
    </row>
    <row r="20" spans="1:14" x14ac:dyDescent="0.25">
      <c r="A20" s="82" t="s">
        <v>10</v>
      </c>
      <c r="B20" s="67" t="s">
        <v>34</v>
      </c>
      <c r="C20" s="70">
        <v>44440</v>
      </c>
      <c r="D20" s="70">
        <v>44469</v>
      </c>
      <c r="E20" s="83" t="s">
        <v>7</v>
      </c>
      <c r="F20" s="38">
        <v>400</v>
      </c>
      <c r="G20" s="21">
        <v>8.1868999999999997E-2</v>
      </c>
      <c r="H20" s="84">
        <f t="shared" si="0"/>
        <v>32.75</v>
      </c>
      <c r="I20" s="93">
        <v>400</v>
      </c>
      <c r="J20" s="94">
        <v>7.2221999999999995E-2</v>
      </c>
      <c r="K20" s="95">
        <f t="shared" si="1"/>
        <v>28.89</v>
      </c>
      <c r="L20" s="59"/>
    </row>
    <row r="21" spans="1:14" x14ac:dyDescent="0.25">
      <c r="A21" s="82" t="s">
        <v>5</v>
      </c>
      <c r="B21" s="67" t="s">
        <v>34</v>
      </c>
      <c r="C21" s="70">
        <v>44440</v>
      </c>
      <c r="D21" s="70">
        <v>44469</v>
      </c>
      <c r="E21" s="83" t="s">
        <v>3</v>
      </c>
      <c r="F21" s="38">
        <v>1000</v>
      </c>
      <c r="G21" s="21">
        <v>1.1850000000000001E-3</v>
      </c>
      <c r="H21" s="84">
        <f t="shared" si="0"/>
        <v>1.19</v>
      </c>
      <c r="I21" s="19">
        <v>1000</v>
      </c>
      <c r="J21" s="26">
        <v>1.111E-3</v>
      </c>
      <c r="K21" s="24">
        <f t="shared" si="1"/>
        <v>1.1100000000000001</v>
      </c>
      <c r="L21" s="59"/>
    </row>
    <row r="22" spans="1:14" ht="15.75" thickBot="1" x14ac:dyDescent="0.3">
      <c r="A22" s="85" t="s">
        <v>11</v>
      </c>
      <c r="B22" s="68" t="s">
        <v>34</v>
      </c>
      <c r="C22" s="70">
        <v>44440</v>
      </c>
      <c r="D22" s="70">
        <v>44469</v>
      </c>
      <c r="E22" s="86" t="s">
        <v>11</v>
      </c>
      <c r="F22" s="51">
        <v>1000</v>
      </c>
      <c r="G22" s="46">
        <v>-3.1E-4</v>
      </c>
      <c r="H22" s="87">
        <f t="shared" si="0"/>
        <v>-0.31</v>
      </c>
      <c r="I22" s="41">
        <v>1000</v>
      </c>
      <c r="J22" s="40">
        <v>-2.9100000000000003E-4</v>
      </c>
      <c r="K22" s="42">
        <f t="shared" si="1"/>
        <v>-0.28999999999999998</v>
      </c>
      <c r="L22" s="59"/>
    </row>
    <row r="23" spans="1:14" ht="15.75" thickBot="1" x14ac:dyDescent="0.3">
      <c r="A23" s="3"/>
      <c r="B23" s="4"/>
      <c r="C23" s="4"/>
      <c r="D23" s="4"/>
      <c r="E23" s="4"/>
      <c r="F23" s="100" t="s">
        <v>45</v>
      </c>
      <c r="G23" s="101"/>
      <c r="H23" s="27">
        <f>SUM(H11:H22)</f>
        <v>136.17000000000002</v>
      </c>
      <c r="I23" s="100" t="s">
        <v>46</v>
      </c>
      <c r="J23" s="101"/>
      <c r="K23" s="34">
        <f>SUM(K11:K22)</f>
        <v>118.36999999999999</v>
      </c>
      <c r="L23" s="59"/>
    </row>
    <row r="24" spans="1:14" x14ac:dyDescent="0.25">
      <c r="F24" s="92"/>
      <c r="G24" s="91"/>
    </row>
    <row r="25" spans="1:14" x14ac:dyDescent="0.25">
      <c r="F25" s="92"/>
      <c r="G25" s="91"/>
    </row>
  </sheetData>
  <sortState ref="A11:K22">
    <sortCondition ref="B11:B22"/>
    <sortCondition ref="A11:A22"/>
  </sortState>
  <mergeCells count="9">
    <mergeCell ref="N18:N19"/>
    <mergeCell ref="F9:H9"/>
    <mergeCell ref="F23:G23"/>
    <mergeCell ref="I23:J23"/>
    <mergeCell ref="I9:K9"/>
    <mergeCell ref="A1:K1"/>
    <mergeCell ref="A2:K2"/>
    <mergeCell ref="A3:K3"/>
    <mergeCell ref="A4:K4"/>
  </mergeCells>
  <pageMargins left="0.2" right="0.2" top="0.25" bottom="0.25" header="0.3" footer="0.3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9"/>
  <sheetViews>
    <sheetView showGridLines="0" zoomScaleNormal="100" workbookViewId="0">
      <pane ySplit="4" topLeftCell="A5" activePane="bottomLeft" state="frozen"/>
      <selection activeCell="A2" sqref="A2"/>
      <selection pane="bottomLeft" activeCell="J19" sqref="J19"/>
    </sheetView>
  </sheetViews>
  <sheetFormatPr defaultRowHeight="15" x14ac:dyDescent="0.25"/>
  <cols>
    <col min="1" max="1" width="34" customWidth="1"/>
    <col min="2" max="2" width="9" bestFit="1" customWidth="1"/>
    <col min="3" max="3" width="11.42578125" bestFit="1" customWidth="1"/>
    <col min="4" max="4" width="10.5703125" bestFit="1" customWidth="1"/>
    <col min="5" max="5" width="28.42578125" bestFit="1" customWidth="1"/>
    <col min="6" max="6" width="10.42578125" bestFit="1" customWidth="1"/>
    <col min="7" max="7" width="11" bestFit="1" customWidth="1"/>
    <col min="8" max="9" width="9.42578125" bestFit="1" customWidth="1"/>
    <col min="10" max="10" width="12.42578125" style="1" bestFit="1" customWidth="1"/>
    <col min="11" max="11" width="12.85546875" bestFit="1" customWidth="1"/>
    <col min="12" max="12" width="10.42578125" bestFit="1" customWidth="1"/>
    <col min="13" max="13" width="28.42578125" bestFit="1" customWidth="1"/>
  </cols>
  <sheetData>
    <row r="1" spans="1:11" ht="18.75" x14ac:dyDescent="0.3">
      <c r="A1" s="105" t="s">
        <v>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8.75" x14ac:dyDescent="0.3">
      <c r="A2" s="105" t="s">
        <v>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8.75" x14ac:dyDescent="0.3">
      <c r="A3" s="105" t="s">
        <v>39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8.75" x14ac:dyDescent="0.3">
      <c r="A4" s="105" t="s">
        <v>52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thickBot="1" x14ac:dyDescent="0.3">
      <c r="J5"/>
    </row>
    <row r="6" spans="1:11" x14ac:dyDescent="0.25">
      <c r="A6" s="5" t="str">
        <f>F23</f>
        <v>Normal Full Bill</v>
      </c>
      <c r="B6" s="30">
        <f>H23</f>
        <v>161.57999999999998</v>
      </c>
      <c r="J6"/>
    </row>
    <row r="7" spans="1:11" x14ac:dyDescent="0.25">
      <c r="A7" s="7" t="str">
        <f>I23</f>
        <v>Community Solar Credit</v>
      </c>
      <c r="B7" s="28">
        <f>K23</f>
        <v>93.6</v>
      </c>
      <c r="J7"/>
    </row>
    <row r="8" spans="1:11" ht="15.75" thickBot="1" x14ac:dyDescent="0.3">
      <c r="A8" s="9" t="s">
        <v>27</v>
      </c>
      <c r="B8" s="10">
        <f>B6-B7</f>
        <v>67.97999999999999</v>
      </c>
      <c r="J8"/>
    </row>
    <row r="9" spans="1:11" ht="15.75" thickBot="1" x14ac:dyDescent="0.3">
      <c r="F9" s="102" t="s">
        <v>45</v>
      </c>
      <c r="G9" s="103"/>
      <c r="H9" s="104"/>
      <c r="I9" s="102" t="s">
        <v>25</v>
      </c>
      <c r="J9" s="103"/>
      <c r="K9" s="104"/>
    </row>
    <row r="10" spans="1:11" ht="30.75" thickBot="1" x14ac:dyDescent="0.3">
      <c r="A10" s="55" t="s">
        <v>1</v>
      </c>
      <c r="B10" s="53" t="s">
        <v>41</v>
      </c>
      <c r="C10" s="53" t="s">
        <v>28</v>
      </c>
      <c r="D10" s="53" t="s">
        <v>29</v>
      </c>
      <c r="E10" s="56" t="s">
        <v>0</v>
      </c>
      <c r="F10" s="64" t="s">
        <v>42</v>
      </c>
      <c r="G10" s="53" t="s">
        <v>43</v>
      </c>
      <c r="H10" s="54" t="s">
        <v>44</v>
      </c>
      <c r="I10" s="63" t="s">
        <v>31</v>
      </c>
      <c r="J10" s="31" t="s">
        <v>13</v>
      </c>
      <c r="K10" s="32" t="s">
        <v>24</v>
      </c>
    </row>
    <row r="11" spans="1:11" x14ac:dyDescent="0.25">
      <c r="A11" s="57" t="s">
        <v>2</v>
      </c>
      <c r="B11" s="69" t="s">
        <v>33</v>
      </c>
      <c r="C11" s="71">
        <v>44440</v>
      </c>
      <c r="D11" s="71">
        <v>44469</v>
      </c>
      <c r="E11" s="58" t="s">
        <v>2</v>
      </c>
      <c r="F11" s="36" t="s">
        <v>30</v>
      </c>
      <c r="G11" s="20">
        <v>3.1</v>
      </c>
      <c r="H11" s="29">
        <v>3.1</v>
      </c>
      <c r="I11" s="13" t="s">
        <v>30</v>
      </c>
      <c r="J11" s="25" t="s">
        <v>30</v>
      </c>
      <c r="K11" s="23" t="s">
        <v>30</v>
      </c>
    </row>
    <row r="12" spans="1:11" x14ac:dyDescent="0.25">
      <c r="A12" s="11" t="s">
        <v>18</v>
      </c>
      <c r="B12" s="66" t="s">
        <v>33</v>
      </c>
      <c r="C12" s="71">
        <v>44440</v>
      </c>
      <c r="D12" s="71">
        <v>44469</v>
      </c>
      <c r="E12" s="37" t="s">
        <v>3</v>
      </c>
      <c r="F12" s="39">
        <v>0</v>
      </c>
      <c r="G12" s="16">
        <v>6.63</v>
      </c>
      <c r="H12" s="12">
        <f t="shared" ref="H12:H22" si="0">ROUND(F12*G12,2)</f>
        <v>0</v>
      </c>
      <c r="I12" s="13" t="s">
        <v>30</v>
      </c>
      <c r="J12" s="14" t="s">
        <v>30</v>
      </c>
      <c r="K12" s="15" t="s">
        <v>30</v>
      </c>
    </row>
    <row r="13" spans="1:11" x14ac:dyDescent="0.25">
      <c r="A13" s="11" t="s">
        <v>18</v>
      </c>
      <c r="B13" s="66" t="s">
        <v>33</v>
      </c>
      <c r="C13" s="71">
        <v>44440</v>
      </c>
      <c r="D13" s="71">
        <v>44469</v>
      </c>
      <c r="E13" s="37" t="s">
        <v>3</v>
      </c>
      <c r="F13" s="39">
        <v>0</v>
      </c>
      <c r="G13" s="16">
        <v>0</v>
      </c>
      <c r="H13" s="12">
        <f t="shared" si="0"/>
        <v>0</v>
      </c>
      <c r="I13" s="13" t="s">
        <v>30</v>
      </c>
      <c r="J13" s="14" t="s">
        <v>30</v>
      </c>
      <c r="K13" s="15" t="s">
        <v>30</v>
      </c>
    </row>
    <row r="14" spans="1:11" x14ac:dyDescent="0.25">
      <c r="A14" s="11" t="s">
        <v>47</v>
      </c>
      <c r="B14" s="66" t="s">
        <v>33</v>
      </c>
      <c r="C14" s="71">
        <v>44440</v>
      </c>
      <c r="D14" s="71">
        <v>44469</v>
      </c>
      <c r="E14" s="37" t="s">
        <v>19</v>
      </c>
      <c r="F14" s="39">
        <v>1000</v>
      </c>
      <c r="G14" s="16">
        <v>1.1400000000000001E-4</v>
      </c>
      <c r="H14" s="12">
        <f t="shared" si="0"/>
        <v>0.11</v>
      </c>
      <c r="I14" s="13" t="s">
        <v>30</v>
      </c>
      <c r="J14" s="14" t="s">
        <v>30</v>
      </c>
      <c r="K14" s="15" t="s">
        <v>30</v>
      </c>
    </row>
    <row r="15" spans="1:11" x14ac:dyDescent="0.25">
      <c r="A15" s="11" t="s">
        <v>21</v>
      </c>
      <c r="B15" s="66" t="s">
        <v>33</v>
      </c>
      <c r="C15" s="71">
        <v>44440</v>
      </c>
      <c r="D15" s="71">
        <v>44469</v>
      </c>
      <c r="E15" s="37" t="s">
        <v>20</v>
      </c>
      <c r="F15" s="39">
        <v>1000</v>
      </c>
      <c r="G15" s="16">
        <v>6.875E-3</v>
      </c>
      <c r="H15" s="12">
        <f t="shared" si="0"/>
        <v>6.88</v>
      </c>
      <c r="I15" s="13" t="s">
        <v>30</v>
      </c>
      <c r="J15" s="14" t="s">
        <v>30</v>
      </c>
      <c r="K15" s="15" t="s">
        <v>30</v>
      </c>
    </row>
    <row r="16" spans="1:11" x14ac:dyDescent="0.25">
      <c r="A16" s="11" t="s">
        <v>12</v>
      </c>
      <c r="B16" s="66" t="s">
        <v>33</v>
      </c>
      <c r="C16" s="71">
        <v>44440</v>
      </c>
      <c r="D16" s="71">
        <v>44469</v>
      </c>
      <c r="E16" s="37" t="s">
        <v>12</v>
      </c>
      <c r="F16" s="39">
        <v>1000</v>
      </c>
      <c r="G16" s="16">
        <v>4.0969999999999999E-3</v>
      </c>
      <c r="H16" s="12">
        <f t="shared" si="0"/>
        <v>4.0999999999999996</v>
      </c>
      <c r="I16" s="13" t="s">
        <v>30</v>
      </c>
      <c r="J16" s="14" t="s">
        <v>30</v>
      </c>
      <c r="K16" s="15" t="s">
        <v>30</v>
      </c>
    </row>
    <row r="17" spans="1:13" x14ac:dyDescent="0.25">
      <c r="A17" s="17" t="s">
        <v>17</v>
      </c>
      <c r="B17" s="67" t="s">
        <v>34</v>
      </c>
      <c r="C17" s="70">
        <v>44440</v>
      </c>
      <c r="D17" s="70">
        <v>44469</v>
      </c>
      <c r="E17" s="35" t="s">
        <v>16</v>
      </c>
      <c r="F17" s="38">
        <v>1000</v>
      </c>
      <c r="G17" s="21">
        <v>-2.9390000000000002E-3</v>
      </c>
      <c r="H17" s="18">
        <f t="shared" si="0"/>
        <v>-2.94</v>
      </c>
      <c r="I17" s="19">
        <v>1000</v>
      </c>
      <c r="J17" s="26">
        <v>-2.7560000000000002E-3</v>
      </c>
      <c r="K17" s="24">
        <f t="shared" ref="K17:K22" si="1">ROUND(I17*J17,2)</f>
        <v>-2.76</v>
      </c>
      <c r="L17" s="59"/>
      <c r="M17" s="106"/>
    </row>
    <row r="18" spans="1:13" x14ac:dyDescent="0.25">
      <c r="A18" s="17" t="s">
        <v>15</v>
      </c>
      <c r="B18" s="67" t="s">
        <v>34</v>
      </c>
      <c r="C18" s="70">
        <v>44440</v>
      </c>
      <c r="D18" s="70">
        <v>44469</v>
      </c>
      <c r="E18" s="35" t="s">
        <v>14</v>
      </c>
      <c r="F18" s="38">
        <v>1000</v>
      </c>
      <c r="G18" s="21">
        <v>1.5055000000000001E-2</v>
      </c>
      <c r="H18" s="18">
        <f t="shared" si="0"/>
        <v>15.06</v>
      </c>
      <c r="I18" s="19">
        <v>1000</v>
      </c>
      <c r="J18" s="26">
        <v>1.4120000000000001E-2</v>
      </c>
      <c r="K18" s="24">
        <f>ROUND(I18*J18,2)</f>
        <v>14.12</v>
      </c>
      <c r="L18" s="59"/>
      <c r="M18" s="106"/>
    </row>
    <row r="19" spans="1:13" x14ac:dyDescent="0.25">
      <c r="A19" s="17" t="s">
        <v>4</v>
      </c>
      <c r="B19" s="67" t="s">
        <v>34</v>
      </c>
      <c r="C19" s="70">
        <v>44440</v>
      </c>
      <c r="D19" s="70">
        <v>44469</v>
      </c>
      <c r="E19" s="35" t="s">
        <v>3</v>
      </c>
      <c r="F19" s="38">
        <v>1000</v>
      </c>
      <c r="G19" s="21">
        <v>5.9298999999999998E-2</v>
      </c>
      <c r="H19" s="18">
        <f t="shared" si="0"/>
        <v>59.3</v>
      </c>
      <c r="I19" s="19">
        <v>1000</v>
      </c>
      <c r="J19" s="94">
        <v>1.0996000000000001E-2</v>
      </c>
      <c r="K19" s="95">
        <f t="shared" si="1"/>
        <v>11</v>
      </c>
      <c r="L19" s="59"/>
    </row>
    <row r="20" spans="1:13" x14ac:dyDescent="0.25">
      <c r="A20" s="17" t="s">
        <v>10</v>
      </c>
      <c r="B20" s="67" t="s">
        <v>34</v>
      </c>
      <c r="C20" s="70">
        <v>44440</v>
      </c>
      <c r="D20" s="70">
        <v>44469</v>
      </c>
      <c r="E20" s="89" t="s">
        <v>63</v>
      </c>
      <c r="F20" s="38">
        <v>1000</v>
      </c>
      <c r="G20" s="21">
        <v>7.5052999999999995E-2</v>
      </c>
      <c r="H20" s="18">
        <f t="shared" si="0"/>
        <v>75.05</v>
      </c>
      <c r="I20" s="19">
        <v>1000</v>
      </c>
      <c r="J20" s="26">
        <v>7.0389999999999994E-2</v>
      </c>
      <c r="K20" s="24">
        <f t="shared" si="1"/>
        <v>70.39</v>
      </c>
      <c r="L20" s="59"/>
    </row>
    <row r="21" spans="1:13" x14ac:dyDescent="0.25">
      <c r="A21" s="17" t="s">
        <v>23</v>
      </c>
      <c r="B21" s="67" t="s">
        <v>34</v>
      </c>
      <c r="C21" s="70">
        <v>44440</v>
      </c>
      <c r="D21" s="70">
        <v>44469</v>
      </c>
      <c r="E21" s="35" t="s">
        <v>22</v>
      </c>
      <c r="F21" s="38">
        <v>1000</v>
      </c>
      <c r="G21" s="21">
        <v>1.1850000000000001E-3</v>
      </c>
      <c r="H21" s="18">
        <f t="shared" si="0"/>
        <v>1.19</v>
      </c>
      <c r="I21" s="19">
        <v>1000</v>
      </c>
      <c r="J21" s="26">
        <v>1.111E-3</v>
      </c>
      <c r="K21" s="24">
        <f t="shared" si="1"/>
        <v>1.1100000000000001</v>
      </c>
      <c r="L21" s="59"/>
    </row>
    <row r="22" spans="1:13" ht="15.75" thickBot="1" x14ac:dyDescent="0.3">
      <c r="A22" s="43" t="s">
        <v>11</v>
      </c>
      <c r="B22" s="68" t="s">
        <v>34</v>
      </c>
      <c r="C22" s="70">
        <v>44440</v>
      </c>
      <c r="D22" s="70">
        <v>44469</v>
      </c>
      <c r="E22" s="44" t="s">
        <v>11</v>
      </c>
      <c r="F22" s="51">
        <v>1000</v>
      </c>
      <c r="G22" s="46">
        <v>-2.7399999999999999E-4</v>
      </c>
      <c r="H22" s="47">
        <f t="shared" si="0"/>
        <v>-0.27</v>
      </c>
      <c r="I22" s="41">
        <v>1000</v>
      </c>
      <c r="J22" s="40">
        <v>-2.5700000000000001E-4</v>
      </c>
      <c r="K22" s="42">
        <f t="shared" si="1"/>
        <v>-0.26</v>
      </c>
      <c r="L22" s="59"/>
    </row>
    <row r="23" spans="1:13" ht="15.75" thickBot="1" x14ac:dyDescent="0.3">
      <c r="A23" s="3"/>
      <c r="B23" s="4"/>
      <c r="C23" s="4"/>
      <c r="D23" s="4"/>
      <c r="E23" s="4"/>
      <c r="F23" s="100" t="s">
        <v>45</v>
      </c>
      <c r="G23" s="101"/>
      <c r="H23" s="34">
        <f>SUM(H11:H22)</f>
        <v>161.57999999999998</v>
      </c>
      <c r="I23" s="100" t="s">
        <v>46</v>
      </c>
      <c r="J23" s="101"/>
      <c r="K23" s="34">
        <f>SUM(K11:K22)</f>
        <v>93.6</v>
      </c>
      <c r="L23" s="59"/>
    </row>
    <row r="24" spans="1:13" x14ac:dyDescent="0.25">
      <c r="J24"/>
    </row>
    <row r="25" spans="1:13" x14ac:dyDescent="0.25">
      <c r="J25"/>
    </row>
    <row r="26" spans="1:13" x14ac:dyDescent="0.25">
      <c r="J26"/>
    </row>
    <row r="27" spans="1:13" x14ac:dyDescent="0.25">
      <c r="J27"/>
    </row>
    <row r="28" spans="1:13" x14ac:dyDescent="0.25">
      <c r="J28"/>
    </row>
    <row r="29" spans="1:13" x14ac:dyDescent="0.25">
      <c r="A29" s="88"/>
    </row>
  </sheetData>
  <sortState ref="A11:K22">
    <sortCondition ref="B11:B22"/>
    <sortCondition ref="A11:A22"/>
  </sortState>
  <mergeCells count="9">
    <mergeCell ref="M17:M18"/>
    <mergeCell ref="F9:H9"/>
    <mergeCell ref="I9:K9"/>
    <mergeCell ref="F23:G23"/>
    <mergeCell ref="I23:J23"/>
    <mergeCell ref="A1:K1"/>
    <mergeCell ref="A2:K2"/>
    <mergeCell ref="A3:K3"/>
    <mergeCell ref="A4:K4"/>
  </mergeCells>
  <pageMargins left="0.2" right="0.2" top="0.25" bottom="0.25" header="0.3" footer="0.3"/>
  <pageSetup paperSize="5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6"/>
  <sheetViews>
    <sheetView showGridLines="0" zoomScaleNormal="100" workbookViewId="0">
      <pane ySplit="4" topLeftCell="A5" activePane="bottomLeft" state="frozen"/>
      <selection activeCell="A2" sqref="A2"/>
      <selection pane="bottomLeft" activeCell="M17" sqref="M17"/>
    </sheetView>
  </sheetViews>
  <sheetFormatPr defaultRowHeight="15" x14ac:dyDescent="0.25"/>
  <cols>
    <col min="1" max="1" width="36.42578125" customWidth="1"/>
    <col min="2" max="2" width="13.5703125" customWidth="1"/>
    <col min="3" max="3" width="11.42578125" bestFit="1" customWidth="1"/>
    <col min="4" max="4" width="10.5703125" bestFit="1" customWidth="1"/>
    <col min="5" max="5" width="32.85546875" bestFit="1" customWidth="1"/>
    <col min="6" max="6" width="10.42578125" bestFit="1" customWidth="1"/>
    <col min="7" max="7" width="11.42578125" bestFit="1" customWidth="1"/>
    <col min="8" max="8" width="11.5703125" bestFit="1" customWidth="1"/>
    <col min="9" max="9" width="9.42578125" bestFit="1" customWidth="1"/>
    <col min="10" max="10" width="12.42578125" style="1" bestFit="1" customWidth="1"/>
    <col min="11" max="11" width="12.85546875" bestFit="1" customWidth="1"/>
    <col min="12" max="12" width="11.5703125" bestFit="1" customWidth="1"/>
    <col min="13" max="13" width="14" bestFit="1" customWidth="1"/>
    <col min="14" max="14" width="17.140625" style="2" customWidth="1"/>
    <col min="15" max="15" width="12.42578125" bestFit="1" customWidth="1"/>
    <col min="16" max="16" width="10.42578125" bestFit="1" customWidth="1"/>
  </cols>
  <sheetData>
    <row r="1" spans="1:14" ht="18.75" x14ac:dyDescent="0.3">
      <c r="A1" s="105" t="s">
        <v>58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8.75" x14ac:dyDescent="0.3">
      <c r="A2" s="105" t="s">
        <v>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4" ht="18.75" x14ac:dyDescent="0.3">
      <c r="A3" s="105" t="s">
        <v>54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4" ht="18.75" x14ac:dyDescent="0.3">
      <c r="A4" s="105" t="s">
        <v>61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4" ht="15.75" thickBot="1" x14ac:dyDescent="0.3">
      <c r="J5"/>
      <c r="N5"/>
    </row>
    <row r="6" spans="1:14" x14ac:dyDescent="0.25">
      <c r="A6" s="5" t="str">
        <f>F25</f>
        <v>Normal Full Bill</v>
      </c>
      <c r="B6" s="30">
        <f>H25</f>
        <v>6791.4599999999991</v>
      </c>
      <c r="J6"/>
      <c r="N6"/>
    </row>
    <row r="7" spans="1:14" x14ac:dyDescent="0.25">
      <c r="A7" s="7" t="str">
        <f>I25</f>
        <v>Community Solar Credit</v>
      </c>
      <c r="B7" s="28">
        <f>K25</f>
        <v>1548.3600000000001</v>
      </c>
      <c r="J7"/>
      <c r="N7"/>
    </row>
    <row r="8" spans="1:14" ht="15.75" thickBot="1" x14ac:dyDescent="0.3">
      <c r="A8" s="9" t="s">
        <v>27</v>
      </c>
      <c r="B8" s="10">
        <f>B6-B7</f>
        <v>5243.0999999999985</v>
      </c>
      <c r="J8"/>
      <c r="L8" t="s">
        <v>48</v>
      </c>
      <c r="N8"/>
    </row>
    <row r="9" spans="1:14" ht="15.75" thickBot="1" x14ac:dyDescent="0.3">
      <c r="F9" s="102" t="s">
        <v>45</v>
      </c>
      <c r="G9" s="103"/>
      <c r="H9" s="104"/>
      <c r="I9" s="102" t="s">
        <v>25</v>
      </c>
      <c r="J9" s="103"/>
      <c r="K9" s="104"/>
      <c r="N9"/>
    </row>
    <row r="10" spans="1:14" ht="30.75" thickBot="1" x14ac:dyDescent="0.3">
      <c r="A10" s="55" t="s">
        <v>1</v>
      </c>
      <c r="B10" s="53" t="s">
        <v>41</v>
      </c>
      <c r="C10" s="53" t="s">
        <v>28</v>
      </c>
      <c r="D10" s="53" t="s">
        <v>29</v>
      </c>
      <c r="E10" s="56" t="s">
        <v>0</v>
      </c>
      <c r="F10" s="64" t="s">
        <v>42</v>
      </c>
      <c r="G10" s="53" t="s">
        <v>43</v>
      </c>
      <c r="H10" s="54" t="s">
        <v>44</v>
      </c>
      <c r="I10" s="63" t="s">
        <v>31</v>
      </c>
      <c r="J10" s="31" t="s">
        <v>13</v>
      </c>
      <c r="K10" s="32" t="s">
        <v>24</v>
      </c>
      <c r="N10"/>
    </row>
    <row r="11" spans="1:14" x14ac:dyDescent="0.25">
      <c r="A11" s="57" t="s">
        <v>36</v>
      </c>
      <c r="B11" s="69" t="s">
        <v>33</v>
      </c>
      <c r="C11" s="71">
        <v>44440</v>
      </c>
      <c r="D11" s="71">
        <v>44469</v>
      </c>
      <c r="E11" s="37" t="s">
        <v>49</v>
      </c>
      <c r="F11" s="36" t="s">
        <v>59</v>
      </c>
      <c r="G11" s="14">
        <v>0.31548199999999998</v>
      </c>
      <c r="H11" s="62">
        <f>ROUND(249*30*G11,2)</f>
        <v>2356.65</v>
      </c>
      <c r="I11" s="13" t="s">
        <v>30</v>
      </c>
      <c r="J11" s="25" t="s">
        <v>30</v>
      </c>
      <c r="K11" s="23" t="s">
        <v>30</v>
      </c>
      <c r="N11"/>
    </row>
    <row r="12" spans="1:14" x14ac:dyDescent="0.25">
      <c r="A12" s="11" t="s">
        <v>2</v>
      </c>
      <c r="B12" s="66" t="s">
        <v>33</v>
      </c>
      <c r="C12" s="71">
        <v>44440</v>
      </c>
      <c r="D12" s="71">
        <v>44469</v>
      </c>
      <c r="E12" s="37" t="s">
        <v>2</v>
      </c>
      <c r="F12" s="45" t="s">
        <v>30</v>
      </c>
      <c r="G12" s="14">
        <v>52.56</v>
      </c>
      <c r="H12" s="23">
        <v>52.56</v>
      </c>
      <c r="I12" s="13" t="s">
        <v>30</v>
      </c>
      <c r="J12" s="14" t="s">
        <v>30</v>
      </c>
      <c r="K12" s="23" t="s">
        <v>30</v>
      </c>
      <c r="N12"/>
    </row>
    <row r="13" spans="1:14" x14ac:dyDescent="0.25">
      <c r="A13" s="11" t="s">
        <v>37</v>
      </c>
      <c r="B13" s="66" t="s">
        <v>33</v>
      </c>
      <c r="C13" s="71">
        <v>44440</v>
      </c>
      <c r="D13" s="71">
        <v>44469</v>
      </c>
      <c r="E13" s="37" t="s">
        <v>3</v>
      </c>
      <c r="F13" s="45">
        <v>175</v>
      </c>
      <c r="G13" s="14">
        <v>0.35</v>
      </c>
      <c r="H13" s="49">
        <f t="shared" ref="H13:H24" si="0">ROUND(F13*G13,2)</f>
        <v>61.25</v>
      </c>
      <c r="I13" s="13" t="s">
        <v>30</v>
      </c>
      <c r="J13" s="14" t="s">
        <v>30</v>
      </c>
      <c r="K13" s="23" t="s">
        <v>30</v>
      </c>
      <c r="N13"/>
    </row>
    <row r="14" spans="1:14" x14ac:dyDescent="0.25">
      <c r="A14" s="11" t="s">
        <v>18</v>
      </c>
      <c r="B14" s="66" t="s">
        <v>33</v>
      </c>
      <c r="C14" s="71">
        <v>44440</v>
      </c>
      <c r="D14" s="71">
        <v>44469</v>
      </c>
      <c r="E14" s="37" t="s">
        <v>3</v>
      </c>
      <c r="F14" s="45">
        <v>270</v>
      </c>
      <c r="G14" s="14">
        <v>5.48</v>
      </c>
      <c r="H14" s="49">
        <f t="shared" si="0"/>
        <v>1479.6</v>
      </c>
      <c r="I14" s="13" t="s">
        <v>30</v>
      </c>
      <c r="J14" s="14" t="s">
        <v>30</v>
      </c>
      <c r="K14" s="23" t="s">
        <v>30</v>
      </c>
      <c r="N14"/>
    </row>
    <row r="15" spans="1:14" x14ac:dyDescent="0.25">
      <c r="A15" s="11" t="s">
        <v>47</v>
      </c>
      <c r="B15" s="66" t="s">
        <v>33</v>
      </c>
      <c r="C15" s="71">
        <v>44440</v>
      </c>
      <c r="D15" s="71">
        <v>44469</v>
      </c>
      <c r="E15" s="37" t="s">
        <v>19</v>
      </c>
      <c r="F15" s="45">
        <v>40000</v>
      </c>
      <c r="G15" s="14">
        <v>1.0900000000000001E-4</v>
      </c>
      <c r="H15" s="49">
        <f t="shared" si="0"/>
        <v>4.3600000000000003</v>
      </c>
      <c r="I15" s="13" t="s">
        <v>30</v>
      </c>
      <c r="J15" s="14" t="s">
        <v>30</v>
      </c>
      <c r="K15" s="23" t="s">
        <v>30</v>
      </c>
      <c r="N15"/>
    </row>
    <row r="16" spans="1:14" x14ac:dyDescent="0.25">
      <c r="A16" s="11" t="s">
        <v>21</v>
      </c>
      <c r="B16" s="66" t="s">
        <v>33</v>
      </c>
      <c r="C16" s="71">
        <v>44440</v>
      </c>
      <c r="D16" s="71">
        <v>44469</v>
      </c>
      <c r="E16" s="37" t="s">
        <v>20</v>
      </c>
      <c r="F16" s="45">
        <v>40000</v>
      </c>
      <c r="G16" s="14">
        <v>6.875E-3</v>
      </c>
      <c r="H16" s="49">
        <f t="shared" si="0"/>
        <v>275</v>
      </c>
      <c r="I16" s="13" t="s">
        <v>30</v>
      </c>
      <c r="J16" s="14" t="s">
        <v>30</v>
      </c>
      <c r="K16" s="23" t="s">
        <v>30</v>
      </c>
      <c r="N16"/>
    </row>
    <row r="17" spans="1:14" x14ac:dyDescent="0.25">
      <c r="A17" s="11" t="s">
        <v>12</v>
      </c>
      <c r="B17" s="66" t="s">
        <v>33</v>
      </c>
      <c r="C17" s="71">
        <v>44440</v>
      </c>
      <c r="D17" s="71">
        <v>44469</v>
      </c>
      <c r="E17" s="37" t="s">
        <v>12</v>
      </c>
      <c r="F17" s="45">
        <v>40000</v>
      </c>
      <c r="G17" s="14">
        <v>4.0969999999999999E-3</v>
      </c>
      <c r="H17" s="49">
        <f t="shared" si="0"/>
        <v>163.88</v>
      </c>
      <c r="I17" s="13" t="s">
        <v>30</v>
      </c>
      <c r="J17" s="14" t="s">
        <v>30</v>
      </c>
      <c r="K17" s="23" t="s">
        <v>30</v>
      </c>
      <c r="N17"/>
    </row>
    <row r="18" spans="1:14" x14ac:dyDescent="0.25">
      <c r="A18" s="17" t="s">
        <v>53</v>
      </c>
      <c r="B18" s="67" t="s">
        <v>34</v>
      </c>
      <c r="C18" s="70">
        <v>44440</v>
      </c>
      <c r="D18" s="70">
        <v>44469</v>
      </c>
      <c r="E18" s="89" t="s">
        <v>53</v>
      </c>
      <c r="F18" s="90">
        <v>40000</v>
      </c>
      <c r="G18" s="94">
        <v>4.6719999999999998E-2</v>
      </c>
      <c r="H18" s="98">
        <f>ROUND(F18*G18,2)</f>
        <v>1868.8</v>
      </c>
      <c r="I18" s="93">
        <v>40000</v>
      </c>
      <c r="J18" s="94">
        <v>2.6295957432313253E-2</v>
      </c>
      <c r="K18" s="24">
        <f t="shared" ref="K18:K24" si="1">ROUND(I18*J18,2)</f>
        <v>1051.8399999999999</v>
      </c>
      <c r="L18" s="59"/>
      <c r="N18"/>
    </row>
    <row r="19" spans="1:14" x14ac:dyDescent="0.25">
      <c r="A19" s="17" t="s">
        <v>17</v>
      </c>
      <c r="B19" s="67" t="s">
        <v>34</v>
      </c>
      <c r="C19" s="70">
        <v>44440</v>
      </c>
      <c r="D19" s="70">
        <v>44469</v>
      </c>
      <c r="E19" s="35" t="s">
        <v>16</v>
      </c>
      <c r="F19" s="90">
        <v>40000</v>
      </c>
      <c r="G19" s="26">
        <v>-2.2100000000000001E-4</v>
      </c>
      <c r="H19" s="33">
        <f t="shared" si="0"/>
        <v>-8.84</v>
      </c>
      <c r="I19" s="19">
        <v>40000</v>
      </c>
      <c r="J19" s="40">
        <v>-2.0699999999999999E-4</v>
      </c>
      <c r="K19" s="24">
        <f t="shared" si="1"/>
        <v>-8.2799999999999994</v>
      </c>
      <c r="L19" s="59"/>
      <c r="N19"/>
    </row>
    <row r="20" spans="1:14" x14ac:dyDescent="0.25">
      <c r="A20" s="17" t="s">
        <v>15</v>
      </c>
      <c r="B20" s="67" t="s">
        <v>34</v>
      </c>
      <c r="C20" s="70">
        <v>44440</v>
      </c>
      <c r="D20" s="70">
        <v>44469</v>
      </c>
      <c r="E20" s="35" t="s">
        <v>14</v>
      </c>
      <c r="F20" s="90">
        <v>40000</v>
      </c>
      <c r="G20" s="26">
        <v>8.9060000000000007E-3</v>
      </c>
      <c r="H20" s="33">
        <f t="shared" si="0"/>
        <v>356.24</v>
      </c>
      <c r="I20" s="19">
        <v>40000</v>
      </c>
      <c r="J20" s="26">
        <v>8.3540000000000003E-3</v>
      </c>
      <c r="K20" s="24">
        <f t="shared" si="1"/>
        <v>334.16</v>
      </c>
      <c r="L20" s="59"/>
      <c r="N20"/>
    </row>
    <row r="21" spans="1:14" x14ac:dyDescent="0.25">
      <c r="A21" s="17" t="s">
        <v>50</v>
      </c>
      <c r="B21" s="67" t="s">
        <v>34</v>
      </c>
      <c r="C21" s="70">
        <v>44440</v>
      </c>
      <c r="D21" s="70">
        <v>44469</v>
      </c>
      <c r="E21" s="89" t="s">
        <v>51</v>
      </c>
      <c r="F21" s="90">
        <v>40000</v>
      </c>
      <c r="G21" s="26">
        <v>1.6000000000000001E-4</v>
      </c>
      <c r="H21" s="33">
        <f t="shared" si="0"/>
        <v>6.4</v>
      </c>
      <c r="I21" s="19">
        <v>40000</v>
      </c>
      <c r="J21" s="26">
        <v>1.4999999999999999E-4</v>
      </c>
      <c r="K21" s="24">
        <f t="shared" si="1"/>
        <v>6</v>
      </c>
      <c r="L21" s="59"/>
      <c r="N21"/>
    </row>
    <row r="22" spans="1:14" x14ac:dyDescent="0.25">
      <c r="A22" s="17" t="s">
        <v>4</v>
      </c>
      <c r="B22" s="67" t="s">
        <v>34</v>
      </c>
      <c r="C22" s="70">
        <v>44440</v>
      </c>
      <c r="D22" s="70">
        <v>44469</v>
      </c>
      <c r="E22" s="35" t="s">
        <v>3</v>
      </c>
      <c r="F22" s="90">
        <v>40000</v>
      </c>
      <c r="G22" s="26">
        <v>3.3579999999999999E-3</v>
      </c>
      <c r="H22" s="33">
        <f t="shared" si="0"/>
        <v>134.32</v>
      </c>
      <c r="I22" s="19">
        <v>40000</v>
      </c>
      <c r="J22" s="26">
        <v>3.1489999999999999E-3</v>
      </c>
      <c r="K22" s="24">
        <f t="shared" si="1"/>
        <v>125.96</v>
      </c>
      <c r="L22" s="59"/>
      <c r="N22"/>
    </row>
    <row r="23" spans="1:14" x14ac:dyDescent="0.25">
      <c r="A23" s="17" t="s">
        <v>23</v>
      </c>
      <c r="B23" s="67" t="s">
        <v>34</v>
      </c>
      <c r="C23" s="70">
        <v>44440</v>
      </c>
      <c r="D23" s="70">
        <v>44469</v>
      </c>
      <c r="E23" s="35" t="s">
        <v>22</v>
      </c>
      <c r="F23" s="90">
        <v>40000</v>
      </c>
      <c r="G23" s="26">
        <v>1.1850000000000001E-3</v>
      </c>
      <c r="H23" s="33">
        <f t="shared" si="0"/>
        <v>47.4</v>
      </c>
      <c r="I23" s="19">
        <v>40000</v>
      </c>
      <c r="J23" s="26">
        <v>1.111E-3</v>
      </c>
      <c r="K23" s="24">
        <f t="shared" si="1"/>
        <v>44.44</v>
      </c>
      <c r="L23" s="59"/>
      <c r="N23"/>
    </row>
    <row r="24" spans="1:14" ht="15.75" thickBot="1" x14ac:dyDescent="0.3">
      <c r="A24" s="43" t="s">
        <v>11</v>
      </c>
      <c r="B24" s="68" t="s">
        <v>34</v>
      </c>
      <c r="C24" s="70">
        <v>44440</v>
      </c>
      <c r="D24" s="70">
        <v>44469</v>
      </c>
      <c r="E24" s="44" t="s">
        <v>11</v>
      </c>
      <c r="F24" s="90">
        <v>40000</v>
      </c>
      <c r="G24" s="48">
        <v>-1.54E-4</v>
      </c>
      <c r="H24" s="50">
        <f t="shared" si="0"/>
        <v>-6.16</v>
      </c>
      <c r="I24" s="19">
        <v>40000</v>
      </c>
      <c r="J24" s="40">
        <v>-1.44E-4</v>
      </c>
      <c r="K24" s="42">
        <f t="shared" si="1"/>
        <v>-5.76</v>
      </c>
      <c r="L24" s="59"/>
      <c r="N24"/>
    </row>
    <row r="25" spans="1:14" ht="15.75" thickBot="1" x14ac:dyDescent="0.3">
      <c r="A25" s="3"/>
      <c r="B25" s="4"/>
      <c r="C25" s="4"/>
      <c r="D25" s="4"/>
      <c r="E25" s="4"/>
      <c r="F25" s="100" t="s">
        <v>45</v>
      </c>
      <c r="G25" s="101"/>
      <c r="H25" s="27">
        <f>SUM(H11:H24)</f>
        <v>6791.4599999999991</v>
      </c>
      <c r="I25" s="100" t="s">
        <v>46</v>
      </c>
      <c r="J25" s="101"/>
      <c r="K25" s="27">
        <f>SUM(K11:K24)</f>
        <v>1548.3600000000001</v>
      </c>
      <c r="L25" s="59"/>
      <c r="N25"/>
    </row>
    <row r="26" spans="1:14" x14ac:dyDescent="0.25">
      <c r="K26" s="52"/>
      <c r="N26"/>
    </row>
  </sheetData>
  <sortState ref="A11:K24">
    <sortCondition ref="B11:B24"/>
    <sortCondition ref="A11:A24"/>
  </sortState>
  <mergeCells count="8">
    <mergeCell ref="F9:H9"/>
    <mergeCell ref="I9:K9"/>
    <mergeCell ref="F25:G25"/>
    <mergeCell ref="I25:J25"/>
    <mergeCell ref="A1:K1"/>
    <mergeCell ref="A2:K2"/>
    <mergeCell ref="A3:K3"/>
    <mergeCell ref="A4:K4"/>
  </mergeCells>
  <pageMargins left="0.2" right="0.2" top="0.25" bottom="0.25" header="0.3" footer="0.3"/>
  <pageSetup paperSize="5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45"/>
  <sheetViews>
    <sheetView showGridLines="0" zoomScaleNormal="100" workbookViewId="0">
      <pane ySplit="4" topLeftCell="A5" activePane="bottomLeft" state="frozen"/>
      <selection activeCell="A2" sqref="A2"/>
      <selection pane="bottomLeft" activeCell="F30" sqref="F30:I30"/>
    </sheetView>
  </sheetViews>
  <sheetFormatPr defaultRowHeight="15" x14ac:dyDescent="0.25"/>
  <cols>
    <col min="1" max="1" width="34.42578125" customWidth="1"/>
    <col min="2" max="2" width="11.5703125" bestFit="1" customWidth="1"/>
    <col min="3" max="3" width="11.42578125" bestFit="1" customWidth="1"/>
    <col min="4" max="4" width="10.5703125" bestFit="1" customWidth="1"/>
    <col min="5" max="5" width="32.85546875" bestFit="1" customWidth="1"/>
    <col min="6" max="6" width="10.42578125" bestFit="1" customWidth="1"/>
    <col min="7" max="8" width="12.42578125" bestFit="1" customWidth="1"/>
    <col min="9" max="9" width="9.42578125" bestFit="1" customWidth="1"/>
    <col min="10" max="10" width="12.42578125" style="1" bestFit="1" customWidth="1"/>
    <col min="11" max="11" width="12.85546875" customWidth="1"/>
    <col min="12" max="12" width="11.5703125" bestFit="1" customWidth="1"/>
    <col min="13" max="13" width="14" bestFit="1" customWidth="1"/>
    <col min="14" max="14" width="17.140625" style="2" customWidth="1"/>
    <col min="15" max="15" width="12.42578125" bestFit="1" customWidth="1"/>
    <col min="16" max="16" width="10.42578125" bestFit="1" customWidth="1"/>
    <col min="17" max="17" width="28.42578125" bestFit="1" customWidth="1"/>
  </cols>
  <sheetData>
    <row r="1" spans="1:14" ht="18.75" x14ac:dyDescent="0.3">
      <c r="A1" s="105" t="s">
        <v>58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8.75" x14ac:dyDescent="0.3">
      <c r="A2" s="105" t="s">
        <v>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4" ht="18.75" x14ac:dyDescent="0.3">
      <c r="A3" s="105" t="s">
        <v>55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4" ht="18.75" x14ac:dyDescent="0.3">
      <c r="A4" s="105" t="s">
        <v>62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4" ht="15.75" thickBot="1" x14ac:dyDescent="0.3">
      <c r="J5"/>
      <c r="N5"/>
    </row>
    <row r="6" spans="1:14" x14ac:dyDescent="0.25">
      <c r="A6" s="5" t="str">
        <f>F25</f>
        <v>Normal Full Bill</v>
      </c>
      <c r="B6" s="30">
        <f>H25</f>
        <v>37649.950000000004</v>
      </c>
      <c r="J6"/>
      <c r="N6"/>
    </row>
    <row r="7" spans="1:14" x14ac:dyDescent="0.25">
      <c r="A7" s="7" t="str">
        <f>I25</f>
        <v>Community Solar Credit</v>
      </c>
      <c r="B7" s="28">
        <f>K25</f>
        <v>3922.4400000000005</v>
      </c>
      <c r="J7"/>
      <c r="N7"/>
    </row>
    <row r="8" spans="1:14" ht="15.75" thickBot="1" x14ac:dyDescent="0.3">
      <c r="A8" s="9" t="s">
        <v>27</v>
      </c>
      <c r="B8" s="10">
        <f>B6-B7</f>
        <v>33727.51</v>
      </c>
      <c r="J8"/>
      <c r="N8"/>
    </row>
    <row r="9" spans="1:14" ht="15.75" thickBot="1" x14ac:dyDescent="0.3">
      <c r="F9" s="102" t="s">
        <v>45</v>
      </c>
      <c r="G9" s="103"/>
      <c r="H9" s="104"/>
      <c r="I9" s="102" t="s">
        <v>25</v>
      </c>
      <c r="J9" s="103"/>
      <c r="K9" s="104"/>
      <c r="N9"/>
    </row>
    <row r="10" spans="1:14" ht="30.75" thickBot="1" x14ac:dyDescent="0.3">
      <c r="A10" s="55" t="s">
        <v>1</v>
      </c>
      <c r="B10" s="53" t="s">
        <v>41</v>
      </c>
      <c r="C10" s="53" t="s">
        <v>28</v>
      </c>
      <c r="D10" s="53" t="s">
        <v>29</v>
      </c>
      <c r="E10" s="56" t="s">
        <v>0</v>
      </c>
      <c r="F10" s="64" t="s">
        <v>42</v>
      </c>
      <c r="G10" s="53" t="s">
        <v>43</v>
      </c>
      <c r="H10" s="54" t="s">
        <v>44</v>
      </c>
      <c r="I10" s="63" t="s">
        <v>31</v>
      </c>
      <c r="J10" s="31" t="s">
        <v>13</v>
      </c>
      <c r="K10" s="32" t="s">
        <v>24</v>
      </c>
      <c r="N10"/>
    </row>
    <row r="11" spans="1:14" x14ac:dyDescent="0.25">
      <c r="A11" s="57" t="s">
        <v>36</v>
      </c>
      <c r="B11" s="69" t="s">
        <v>33</v>
      </c>
      <c r="C11" s="71">
        <v>44440</v>
      </c>
      <c r="D11" s="71">
        <v>44469</v>
      </c>
      <c r="E11" s="37" t="s">
        <v>35</v>
      </c>
      <c r="F11" s="60" t="s">
        <v>60</v>
      </c>
      <c r="G11" s="16">
        <v>0.31548199999999998</v>
      </c>
      <c r="H11" s="22">
        <f>ROUND(231*30*G11,2)</f>
        <v>2186.29</v>
      </c>
      <c r="I11" s="13" t="s">
        <v>30</v>
      </c>
      <c r="J11" s="25" t="s">
        <v>30</v>
      </c>
      <c r="K11" s="15" t="s">
        <v>30</v>
      </c>
      <c r="N11"/>
    </row>
    <row r="12" spans="1:14" x14ac:dyDescent="0.25">
      <c r="A12" s="11" t="s">
        <v>2</v>
      </c>
      <c r="B12" s="66" t="s">
        <v>33</v>
      </c>
      <c r="C12" s="71">
        <v>44440</v>
      </c>
      <c r="D12" s="71">
        <v>44469</v>
      </c>
      <c r="E12" s="37" t="s">
        <v>2</v>
      </c>
      <c r="F12" s="45" t="s">
        <v>30</v>
      </c>
      <c r="G12" s="16">
        <v>225.7</v>
      </c>
      <c r="H12" s="61">
        <v>225.7</v>
      </c>
      <c r="I12" s="13" t="s">
        <v>30</v>
      </c>
      <c r="J12" s="14" t="s">
        <v>30</v>
      </c>
      <c r="K12" s="23" t="s">
        <v>30</v>
      </c>
      <c r="L12" s="59"/>
      <c r="N12"/>
    </row>
    <row r="13" spans="1:14" x14ac:dyDescent="0.25">
      <c r="A13" s="11" t="s">
        <v>37</v>
      </c>
      <c r="B13" s="66" t="s">
        <v>33</v>
      </c>
      <c r="C13" s="71">
        <v>44440</v>
      </c>
      <c r="D13" s="71">
        <v>44469</v>
      </c>
      <c r="E13" s="37" t="s">
        <v>3</v>
      </c>
      <c r="F13" s="45">
        <v>194.4</v>
      </c>
      <c r="G13" s="16">
        <v>0.34</v>
      </c>
      <c r="H13" s="12">
        <f t="shared" ref="H13:H24" si="0">ROUND(F13*G13,2)</f>
        <v>66.099999999999994</v>
      </c>
      <c r="I13" s="13" t="s">
        <v>30</v>
      </c>
      <c r="J13" s="14" t="s">
        <v>30</v>
      </c>
      <c r="K13" s="15" t="s">
        <v>30</v>
      </c>
      <c r="L13" s="59"/>
      <c r="N13"/>
    </row>
    <row r="14" spans="1:14" x14ac:dyDescent="0.25">
      <c r="A14" s="11" t="s">
        <v>18</v>
      </c>
      <c r="B14" s="66" t="s">
        <v>33</v>
      </c>
      <c r="C14" s="71">
        <v>44440</v>
      </c>
      <c r="D14" s="71">
        <v>44469</v>
      </c>
      <c r="E14" s="37" t="s">
        <v>3</v>
      </c>
      <c r="F14" s="45">
        <v>7651.8</v>
      </c>
      <c r="G14" s="16">
        <v>3.52</v>
      </c>
      <c r="H14" s="12">
        <f t="shared" si="0"/>
        <v>26934.34</v>
      </c>
      <c r="I14" s="13" t="s">
        <v>30</v>
      </c>
      <c r="J14" s="14" t="s">
        <v>30</v>
      </c>
      <c r="K14" s="15" t="s">
        <v>30</v>
      </c>
      <c r="L14" s="59"/>
      <c r="N14"/>
    </row>
    <row r="15" spans="1:14" x14ac:dyDescent="0.25">
      <c r="A15" s="11" t="s">
        <v>47</v>
      </c>
      <c r="B15" s="66" t="s">
        <v>33</v>
      </c>
      <c r="C15" s="71">
        <v>44440</v>
      </c>
      <c r="D15" s="71">
        <v>44469</v>
      </c>
      <c r="E15" s="37" t="s">
        <v>19</v>
      </c>
      <c r="F15" s="45">
        <v>107000</v>
      </c>
      <c r="G15" s="16">
        <v>1.07E-4</v>
      </c>
      <c r="H15" s="12">
        <f t="shared" si="0"/>
        <v>11.45</v>
      </c>
      <c r="I15" s="13" t="s">
        <v>30</v>
      </c>
      <c r="J15" s="14" t="s">
        <v>30</v>
      </c>
      <c r="K15" s="15" t="s">
        <v>30</v>
      </c>
      <c r="L15" s="59"/>
      <c r="N15"/>
    </row>
    <row r="16" spans="1:14" x14ac:dyDescent="0.25">
      <c r="A16" s="11" t="s">
        <v>21</v>
      </c>
      <c r="B16" s="66" t="s">
        <v>33</v>
      </c>
      <c r="C16" s="71">
        <v>44440</v>
      </c>
      <c r="D16" s="71">
        <v>44469</v>
      </c>
      <c r="E16" s="37" t="s">
        <v>20</v>
      </c>
      <c r="F16" s="45">
        <v>107000</v>
      </c>
      <c r="G16" s="16">
        <v>6.875E-3</v>
      </c>
      <c r="H16" s="12">
        <f t="shared" si="0"/>
        <v>735.63</v>
      </c>
      <c r="I16" s="13" t="s">
        <v>30</v>
      </c>
      <c r="J16" s="14" t="s">
        <v>30</v>
      </c>
      <c r="K16" s="15" t="s">
        <v>30</v>
      </c>
      <c r="L16" s="59"/>
      <c r="N16"/>
    </row>
    <row r="17" spans="1:14" x14ac:dyDescent="0.25">
      <c r="A17" s="11" t="s">
        <v>12</v>
      </c>
      <c r="B17" s="66" t="s">
        <v>33</v>
      </c>
      <c r="C17" s="71">
        <v>44440</v>
      </c>
      <c r="D17" s="71">
        <v>44469</v>
      </c>
      <c r="E17" s="37" t="s">
        <v>12</v>
      </c>
      <c r="F17" s="45">
        <v>107000</v>
      </c>
      <c r="G17" s="16">
        <v>4.0969999999999999E-3</v>
      </c>
      <c r="H17" s="12">
        <f t="shared" si="0"/>
        <v>438.38</v>
      </c>
      <c r="I17" s="13" t="s">
        <v>30</v>
      </c>
      <c r="J17" s="14" t="s">
        <v>30</v>
      </c>
      <c r="K17" s="15" t="s">
        <v>30</v>
      </c>
      <c r="L17" s="59"/>
      <c r="N17"/>
    </row>
    <row r="18" spans="1:14" x14ac:dyDescent="0.25">
      <c r="A18" s="17" t="s">
        <v>53</v>
      </c>
      <c r="B18" s="67" t="s">
        <v>34</v>
      </c>
      <c r="C18" s="70">
        <v>44440</v>
      </c>
      <c r="D18" s="70">
        <v>44469</v>
      </c>
      <c r="E18" s="89" t="s">
        <v>53</v>
      </c>
      <c r="F18" s="90">
        <v>107000</v>
      </c>
      <c r="G18" s="96">
        <v>5.3900000000000003E-2</v>
      </c>
      <c r="H18" s="97">
        <f>ROUND(F18*G18,2)</f>
        <v>5767.3</v>
      </c>
      <c r="I18" s="90">
        <v>107000</v>
      </c>
      <c r="J18" s="94">
        <v>2.5396239031008811E-2</v>
      </c>
      <c r="K18" s="24">
        <f t="shared" ref="K18:K24" si="1">ROUND(I18*J18,2)</f>
        <v>2717.4</v>
      </c>
      <c r="L18" s="59"/>
      <c r="N18"/>
    </row>
    <row r="19" spans="1:14" x14ac:dyDescent="0.25">
      <c r="A19" s="17" t="s">
        <v>17</v>
      </c>
      <c r="B19" s="67" t="s">
        <v>34</v>
      </c>
      <c r="C19" s="70">
        <v>44440</v>
      </c>
      <c r="D19" s="70">
        <v>44469</v>
      </c>
      <c r="E19" s="35" t="s">
        <v>16</v>
      </c>
      <c r="F19" s="90">
        <v>107000</v>
      </c>
      <c r="G19" s="21">
        <v>-2.2100000000000001E-4</v>
      </c>
      <c r="H19" s="18">
        <f>ROUND(F19*G19,2)</f>
        <v>-23.65</v>
      </c>
      <c r="I19" s="90">
        <v>107000</v>
      </c>
      <c r="J19" s="26">
        <v>-2.0699999999999999E-4</v>
      </c>
      <c r="K19" s="24">
        <f t="shared" si="1"/>
        <v>-22.15</v>
      </c>
      <c r="L19" s="59"/>
      <c r="N19"/>
    </row>
    <row r="20" spans="1:14" x14ac:dyDescent="0.25">
      <c r="A20" s="17" t="s">
        <v>15</v>
      </c>
      <c r="B20" s="67" t="s">
        <v>34</v>
      </c>
      <c r="C20" s="70">
        <v>44440</v>
      </c>
      <c r="D20" s="70">
        <v>44469</v>
      </c>
      <c r="E20" s="35" t="s">
        <v>14</v>
      </c>
      <c r="F20" s="90">
        <v>107000</v>
      </c>
      <c r="G20" s="21">
        <v>8.3809999999999996E-3</v>
      </c>
      <c r="H20" s="18">
        <f t="shared" si="0"/>
        <v>896.77</v>
      </c>
      <c r="I20" s="90">
        <v>107000</v>
      </c>
      <c r="J20" s="26">
        <v>7.8609999999999999E-3</v>
      </c>
      <c r="K20" s="24">
        <f t="shared" si="1"/>
        <v>841.13</v>
      </c>
      <c r="L20" s="59"/>
      <c r="N20"/>
    </row>
    <row r="21" spans="1:14" x14ac:dyDescent="0.25">
      <c r="A21" s="17" t="s">
        <v>50</v>
      </c>
      <c r="B21" s="67" t="s">
        <v>34</v>
      </c>
      <c r="C21" s="70">
        <v>44440</v>
      </c>
      <c r="D21" s="70">
        <v>44469</v>
      </c>
      <c r="E21" s="35" t="s">
        <v>51</v>
      </c>
      <c r="F21" s="90">
        <v>107000</v>
      </c>
      <c r="G21" s="21">
        <v>1.6000000000000001E-4</v>
      </c>
      <c r="H21" s="18">
        <f t="shared" si="0"/>
        <v>17.12</v>
      </c>
      <c r="I21" s="90">
        <v>107000</v>
      </c>
      <c r="J21" s="26">
        <v>1.4999999999999999E-4</v>
      </c>
      <c r="K21" s="24">
        <f t="shared" si="1"/>
        <v>16.05</v>
      </c>
      <c r="L21" s="59"/>
      <c r="N21"/>
    </row>
    <row r="22" spans="1:14" x14ac:dyDescent="0.25">
      <c r="A22" s="17" t="s">
        <v>4</v>
      </c>
      <c r="B22" s="67" t="s">
        <v>34</v>
      </c>
      <c r="C22" s="70">
        <v>44440</v>
      </c>
      <c r="D22" s="70">
        <v>44469</v>
      </c>
      <c r="E22" s="35" t="s">
        <v>3</v>
      </c>
      <c r="F22" s="90">
        <v>107000</v>
      </c>
      <c r="G22" s="21">
        <v>2.5950000000000001E-3</v>
      </c>
      <c r="H22" s="18">
        <f t="shared" si="0"/>
        <v>277.67</v>
      </c>
      <c r="I22" s="90">
        <v>107000</v>
      </c>
      <c r="J22" s="26">
        <v>2.434E-3</v>
      </c>
      <c r="K22" s="24">
        <f t="shared" si="1"/>
        <v>260.44</v>
      </c>
      <c r="L22" s="59"/>
      <c r="N22"/>
    </row>
    <row r="23" spans="1:14" x14ac:dyDescent="0.25">
      <c r="A23" s="17" t="s">
        <v>23</v>
      </c>
      <c r="B23" s="67" t="s">
        <v>34</v>
      </c>
      <c r="C23" s="70">
        <v>44440</v>
      </c>
      <c r="D23" s="70">
        <v>44469</v>
      </c>
      <c r="E23" s="35" t="s">
        <v>22</v>
      </c>
      <c r="F23" s="90">
        <v>107000</v>
      </c>
      <c r="G23" s="21">
        <v>1.1850000000000001E-3</v>
      </c>
      <c r="H23" s="18">
        <f t="shared" si="0"/>
        <v>126.8</v>
      </c>
      <c r="I23" s="90">
        <v>107000</v>
      </c>
      <c r="J23" s="26">
        <v>1.111E-3</v>
      </c>
      <c r="K23" s="24">
        <f t="shared" si="1"/>
        <v>118.88</v>
      </c>
      <c r="L23" s="59"/>
      <c r="N23"/>
    </row>
    <row r="24" spans="1:14" ht="15.75" thickBot="1" x14ac:dyDescent="0.3">
      <c r="A24" s="43" t="s">
        <v>11</v>
      </c>
      <c r="B24" s="68" t="s">
        <v>34</v>
      </c>
      <c r="C24" s="70">
        <v>44440</v>
      </c>
      <c r="D24" s="70">
        <v>44469</v>
      </c>
      <c r="E24" s="44" t="s">
        <v>11</v>
      </c>
      <c r="F24" s="90">
        <v>107000</v>
      </c>
      <c r="G24" s="46">
        <v>-9.2999999999999997E-5</v>
      </c>
      <c r="H24" s="47">
        <f t="shared" si="0"/>
        <v>-9.9499999999999993</v>
      </c>
      <c r="I24" s="90">
        <v>107000</v>
      </c>
      <c r="J24" s="40">
        <v>-8.7000000000000001E-5</v>
      </c>
      <c r="K24" s="42">
        <f t="shared" si="1"/>
        <v>-9.31</v>
      </c>
      <c r="L24" s="59"/>
      <c r="N24"/>
    </row>
    <row r="25" spans="1:14" ht="15.75" thickBot="1" x14ac:dyDescent="0.3">
      <c r="A25" s="3"/>
      <c r="B25" s="4"/>
      <c r="C25" s="4"/>
      <c r="D25" s="4"/>
      <c r="E25" s="4"/>
      <c r="F25" s="100" t="s">
        <v>45</v>
      </c>
      <c r="G25" s="101"/>
      <c r="H25" s="27">
        <f>SUM(H11:H24)</f>
        <v>37649.950000000004</v>
      </c>
      <c r="I25" s="100" t="s">
        <v>46</v>
      </c>
      <c r="J25" s="101"/>
      <c r="K25" s="27">
        <f>SUM(K11:K24)</f>
        <v>3922.4400000000005</v>
      </c>
      <c r="L25" s="59"/>
      <c r="N25"/>
    </row>
    <row r="26" spans="1:14" x14ac:dyDescent="0.25">
      <c r="N26"/>
    </row>
    <row r="27" spans="1:14" x14ac:dyDescent="0.25">
      <c r="J27"/>
    </row>
    <row r="28" spans="1:14" x14ac:dyDescent="0.25">
      <c r="J28"/>
    </row>
    <row r="29" spans="1:14" x14ac:dyDescent="0.25">
      <c r="J29"/>
    </row>
    <row r="30" spans="1:14" x14ac:dyDescent="0.25">
      <c r="F30" s="107"/>
      <c r="G30" s="107"/>
      <c r="H30" s="107"/>
      <c r="I30" s="107"/>
      <c r="J30"/>
    </row>
    <row r="31" spans="1:14" x14ac:dyDescent="0.25">
      <c r="F31" s="107"/>
      <c r="G31" s="107"/>
      <c r="H31" s="107"/>
      <c r="I31" s="107"/>
      <c r="J31"/>
    </row>
    <row r="32" spans="1:14" x14ac:dyDescent="0.25">
      <c r="F32" s="107"/>
      <c r="G32" s="107"/>
      <c r="H32" s="107"/>
      <c r="I32" s="107"/>
      <c r="J32"/>
    </row>
    <row r="33" spans="6:10" x14ac:dyDescent="0.25">
      <c r="F33" s="107"/>
      <c r="G33" s="107"/>
      <c r="H33" s="107"/>
      <c r="I33" s="107"/>
      <c r="J33"/>
    </row>
    <row r="34" spans="6:10" x14ac:dyDescent="0.25">
      <c r="F34" s="107"/>
      <c r="G34" s="107"/>
      <c r="H34" s="107"/>
      <c r="I34" s="107"/>
      <c r="J34"/>
    </row>
    <row r="35" spans="6:10" x14ac:dyDescent="0.25">
      <c r="F35" s="107"/>
      <c r="G35" s="107"/>
      <c r="H35" s="107"/>
      <c r="I35" s="107"/>
      <c r="J35"/>
    </row>
    <row r="36" spans="6:10" x14ac:dyDescent="0.25">
      <c r="F36" s="107"/>
      <c r="G36" s="107"/>
      <c r="H36" s="107"/>
      <c r="I36" s="107"/>
      <c r="J36"/>
    </row>
    <row r="37" spans="6:10" x14ac:dyDescent="0.25">
      <c r="F37" s="107"/>
      <c r="G37" s="107"/>
      <c r="H37" s="107"/>
      <c r="I37" s="107"/>
      <c r="J37"/>
    </row>
    <row r="38" spans="6:10" x14ac:dyDescent="0.25">
      <c r="F38" s="107"/>
      <c r="G38" s="107"/>
      <c r="H38" s="107"/>
      <c r="I38" s="107"/>
      <c r="J38"/>
    </row>
    <row r="39" spans="6:10" x14ac:dyDescent="0.25">
      <c r="F39" s="107"/>
      <c r="G39" s="107"/>
      <c r="H39" s="107"/>
      <c r="I39" s="107"/>
      <c r="J39"/>
    </row>
    <row r="40" spans="6:10" x14ac:dyDescent="0.25">
      <c r="F40" s="107"/>
      <c r="G40" s="107"/>
      <c r="H40" s="107"/>
      <c r="I40" s="107"/>
      <c r="J40"/>
    </row>
    <row r="41" spans="6:10" x14ac:dyDescent="0.25">
      <c r="F41" s="107"/>
      <c r="G41" s="107"/>
      <c r="H41" s="107"/>
      <c r="I41" s="107"/>
      <c r="J41"/>
    </row>
    <row r="42" spans="6:10" x14ac:dyDescent="0.25">
      <c r="F42" s="107"/>
      <c r="G42" s="107"/>
      <c r="H42" s="107"/>
      <c r="I42" s="107"/>
      <c r="J42"/>
    </row>
    <row r="43" spans="6:10" x14ac:dyDescent="0.25">
      <c r="F43" s="107"/>
      <c r="G43" s="107"/>
      <c r="H43" s="107"/>
      <c r="I43" s="107"/>
      <c r="J43"/>
    </row>
    <row r="44" spans="6:10" x14ac:dyDescent="0.25">
      <c r="F44" s="107"/>
      <c r="G44" s="107"/>
      <c r="H44" s="107"/>
      <c r="I44" s="107"/>
      <c r="J44"/>
    </row>
    <row r="45" spans="6:10" x14ac:dyDescent="0.25">
      <c r="J45"/>
    </row>
  </sheetData>
  <sortState ref="A11:K24">
    <sortCondition ref="B11:B24"/>
    <sortCondition ref="A11:A24"/>
  </sortState>
  <mergeCells count="23">
    <mergeCell ref="F35:I35"/>
    <mergeCell ref="F36:I36"/>
    <mergeCell ref="F37:I37"/>
    <mergeCell ref="F38:I38"/>
    <mergeCell ref="F44:I44"/>
    <mergeCell ref="F39:I39"/>
    <mergeCell ref="F40:I40"/>
    <mergeCell ref="F41:I41"/>
    <mergeCell ref="F42:I42"/>
    <mergeCell ref="F43:I43"/>
    <mergeCell ref="A1:K1"/>
    <mergeCell ref="A2:K2"/>
    <mergeCell ref="A3:K3"/>
    <mergeCell ref="A4:K4"/>
    <mergeCell ref="F34:I34"/>
    <mergeCell ref="F31:I31"/>
    <mergeCell ref="F32:I32"/>
    <mergeCell ref="F33:I33"/>
    <mergeCell ref="F9:H9"/>
    <mergeCell ref="I9:K9"/>
    <mergeCell ref="F25:G25"/>
    <mergeCell ref="I25:J25"/>
    <mergeCell ref="F30:I30"/>
  </mergeCells>
  <pageMargins left="0.2" right="0.2" top="0.25" bottom="0.25" header="0.3" footer="0.3"/>
  <pageSetup paperSize="5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7EFAC54FC1D4ABBEF5B7E4DD2C9CB" ma:contentTypeVersion="11" ma:contentTypeDescription="Create a new document." ma:contentTypeScope="" ma:versionID="beb298f20bb20cbeb6d933e88239b21b">
  <xsd:schema xmlns:xsd="http://www.w3.org/2001/XMLSchema" xmlns:xs="http://www.w3.org/2001/XMLSchema" xmlns:p="http://schemas.microsoft.com/office/2006/metadata/properties" xmlns:ns3="9fd500bc-37e5-4c69-9d2b-44ec636936a6" xmlns:ns4="8999520f-34b5-490c-bb83-40fc21a6aa1a" targetNamespace="http://schemas.microsoft.com/office/2006/metadata/properties" ma:root="true" ma:fieldsID="47962ecf18a46e05b0acdc12b42228d7" ns3:_="" ns4:_="">
    <xsd:import namespace="9fd500bc-37e5-4c69-9d2b-44ec636936a6"/>
    <xsd:import namespace="8999520f-34b5-490c-bb83-40fc21a6aa1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500bc-37e5-4c69-9d2b-44ec636936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9520f-34b5-490c-bb83-40fc21a6a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C56A4-997A-42AE-9C30-C75481F372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AE1A5-2772-484A-B751-ABAC298DD08C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999520f-34b5-490c-bb83-40fc21a6aa1a"/>
    <ds:schemaRef ds:uri="9fd500bc-37e5-4c69-9d2b-44ec636936a6"/>
  </ds:schemaRefs>
</ds:datastoreItem>
</file>

<file path=customXml/itemProps3.xml><?xml version="1.0" encoding="utf-8"?>
<ds:datastoreItem xmlns:ds="http://schemas.openxmlformats.org/officeDocument/2006/customXml" ds:itemID="{04DEF6E4-D413-446C-B3A3-491DD9DEC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500bc-37e5-4c69-9d2b-44ec636936a6"/>
    <ds:schemaRef ds:uri="8999520f-34b5-490c-bb83-40fc21a6a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</vt:lpstr>
      <vt:lpstr>GS</vt:lpstr>
      <vt:lpstr>GP</vt:lpstr>
      <vt:lpstr>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Reed, AlJawann</cp:lastModifiedBy>
  <cp:lastPrinted>2019-07-26T13:30:53Z</cp:lastPrinted>
  <dcterms:created xsi:type="dcterms:W3CDTF">2019-07-24T13:10:05Z</dcterms:created>
  <dcterms:modified xsi:type="dcterms:W3CDTF">2021-10-15T18:35:24Z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0x010100F9D7EFAC54FC1D4ABBEF5B7E4DD2C9CB</vt:lpwstr>
  </property>
</Properties>
</file>