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PRC\2022\RevReqSupport\Sent to Legal\"/>
    </mc:Choice>
  </mc:AlternateContent>
  <bookViews>
    <workbookView xWindow="0" yWindow="0" windowWidth="20490" windowHeight="7620"/>
  </bookViews>
  <sheets>
    <sheet name="UpdatedRateCalc (1)" sheetId="2" r:id="rId1"/>
    <sheet name="RevReqSumR" sheetId="3" r:id="rId2"/>
    <sheet name="RevReqDetR" sheetId="4" r:id="rId3"/>
    <sheet name="OvrUndrCalc" sheetId="5" r:id="rId4"/>
  </sheets>
  <externalReferences>
    <externalReference r:id="rId5"/>
    <externalReference r:id="rId6"/>
    <externalReference r:id="rId7"/>
    <externalReference r:id="rId8"/>
  </externalReferences>
  <definedNames>
    <definedName name="adjustclause">#REF!</definedName>
    <definedName name="Capacity">#REF!</definedName>
    <definedName name="commtransal">#REF!</definedName>
    <definedName name="commtransrev">#REF!</definedName>
    <definedName name="kwh">'[1]Commercial System Inputs'!$A$33:$C$45</definedName>
    <definedName name="ModelName">[2]Constants!$E$5</definedName>
    <definedName name="OUTTT">#REF!</definedName>
    <definedName name="Own_Share">[3]ProForma!#REF!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_xlnm.Print_Area" localSheetId="3">OvrUndrCalc!$FK$9:$GJ$20</definedName>
    <definedName name="_xlnm.Print_Area" localSheetId="2">RevReqDetR!$A$1:$AK$289</definedName>
    <definedName name="_xlnm.Print_Area" localSheetId="1">RevReqSumR!$B$1:$W$290</definedName>
    <definedName name="_xlnm.Print_Area" localSheetId="0">'UpdatedRateCalc (1)'!$A$1:$E$17</definedName>
    <definedName name="_xlnm.Print_Titles" localSheetId="3">OvrUndrCalc!$A:$B,OvrUndrCalc!$2:$8</definedName>
    <definedName name="_xlnm.Print_Titles" localSheetId="2">RevReqDetR!$B:$B,RevReqDetR!$1:$9</definedName>
    <definedName name="SALESTC">#REF!</definedName>
    <definedName name="SAPBEXrevision" hidden="1">0</definedName>
    <definedName name="SAPBEXsysID" hidden="1">"BP0"</definedName>
    <definedName name="SAPBEXwbID" hidden="1">"45D3UH8M8LM52O14IHYK4WKKZ"</definedName>
    <definedName name="terminal">#REF!</definedName>
    <definedName name="Terminal_Value">[4]NPV!$B$2</definedName>
    <definedName name="THERMS">#REF!</definedName>
    <definedName name="transrev">#REF!</definedName>
    <definedName name="transsal">#REF!</definedName>
    <definedName name="Weather">#REF!</definedName>
    <definedName name="WEATHERADJ_CALENDAR">#REF!</definedName>
    <definedName name="wrn.NTC._.Deferred._.Asset." hidden="1">{#N/A,#N/A,FALSE,"NTC Coversheet";#N/A,#N/A,FALSE,"NTC Deferred";#N/A,#N/A,FALSE,"Exhibit 1";#N/A,#N/A,FALSE,"Exhibit 2";#N/A,#N/A,FALSE,"Exhibit 3"}</definedName>
    <definedName name="X" hidden="1">{#N/A,#N/A,FALSE,"NTC Coversheet";#N/A,#N/A,FALSE,"NTC Deferred";#N/A,#N/A,FALSE,"Exhibit 1";#N/A,#N/A,FALSE,"Exhibit 2";#N/A,#N/A,FALSE,"Exhibit 3"}</definedName>
    <definedName name="Z_76352FE9_FF82_4643_A06A_7C1C1C8B95E5_.wvu.Cols" localSheetId="2" hidden="1">RevReqDetR!$A:$A</definedName>
    <definedName name="Z_76352FE9_FF82_4643_A06A_7C1C1C8B95E5_.wvu.Cols" localSheetId="1" hidden="1">RevReqSumR!$A:$A</definedName>
    <definedName name="Z_76352FE9_FF82_4643_A06A_7C1C1C8B95E5_.wvu.Rows" localSheetId="2" hidden="1">RevReqDetR!$11:$11</definedName>
    <definedName name="Z_76352FE9_FF82_4643_A06A_7C1C1C8B95E5_.wvu.Rows" localSheetId="1" hidden="1">RevReqSumR!$11:$11</definedName>
    <definedName name="Z_908D5E16_B5D7_475E_AAA1_34F9C0485A59_.wvu.Cols" localSheetId="2" hidden="1">RevReqDetR!$A:$A,RevReqDetR!$AK:$AM</definedName>
    <definedName name="Z_908D5E16_B5D7_475E_AAA1_34F9C0485A59_.wvu.Cols" localSheetId="1" hidden="1">RevReqSumR!$A:$A,RevReqSumR!$X:$Z</definedName>
    <definedName name="Z_908D5E16_B5D7_475E_AAA1_34F9C0485A59_.wvu.Rows" localSheetId="2" hidden="1">RevReqDetR!$11:$11,RevReqDetR!$36:$264,RevReqDetR!$292:$298</definedName>
    <definedName name="Z_908D5E16_B5D7_475E_AAA1_34F9C0485A59_.wvu.Rows" localSheetId="1" hidden="1">RevReqSumR!$11:$11,RevReqSumR!$36:$264,RevReqSumR!#REF!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P25" i="5" l="1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DM25" i="5"/>
  <c r="DN25" i="5"/>
  <c r="DO25" i="5"/>
  <c r="DP25" i="5"/>
  <c r="DQ25" i="5"/>
  <c r="DR25" i="5"/>
  <c r="DS25" i="5"/>
  <c r="DT25" i="5"/>
  <c r="DU25" i="5"/>
  <c r="DV25" i="5"/>
  <c r="DW25" i="5"/>
  <c r="DX25" i="5"/>
  <c r="DY25" i="5"/>
  <c r="DZ25" i="5"/>
  <c r="EA25" i="5"/>
  <c r="EB25" i="5"/>
  <c r="EC25" i="5"/>
  <c r="ED25" i="5"/>
  <c r="EE25" i="5"/>
  <c r="EF25" i="5"/>
  <c r="EG25" i="5"/>
  <c r="EH25" i="5"/>
  <c r="EI25" i="5"/>
  <c r="EJ25" i="5"/>
  <c r="EK25" i="5"/>
  <c r="EL25" i="5"/>
  <c r="EM25" i="5"/>
  <c r="EN25" i="5"/>
  <c r="EO25" i="5"/>
  <c r="EP25" i="5"/>
  <c r="EQ25" i="5"/>
  <c r="ER25" i="5"/>
  <c r="ES25" i="5"/>
  <c r="ET25" i="5"/>
  <c r="EU25" i="5"/>
  <c r="EV25" i="5"/>
  <c r="EW25" i="5"/>
  <c r="EX25" i="5"/>
  <c r="EY25" i="5"/>
  <c r="EZ25" i="5"/>
  <c r="FA25" i="5"/>
  <c r="FB25" i="5"/>
  <c r="FC25" i="5"/>
  <c r="FD25" i="5"/>
  <c r="FE25" i="5"/>
  <c r="FF25" i="5"/>
  <c r="FG25" i="5"/>
  <c r="FH25" i="5"/>
  <c r="FI25" i="5"/>
  <c r="FJ25" i="5"/>
  <c r="FK25" i="5"/>
  <c r="FL25" i="5"/>
  <c r="FM25" i="5"/>
  <c r="FN25" i="5"/>
  <c r="FO25" i="5"/>
  <c r="FP25" i="5"/>
  <c r="FQ25" i="5"/>
  <c r="FR25" i="5"/>
  <c r="FS25" i="5"/>
  <c r="FT25" i="5"/>
  <c r="FU25" i="5"/>
  <c r="FV25" i="5"/>
  <c r="FW25" i="5"/>
  <c r="FX25" i="5"/>
  <c r="FY25" i="5"/>
  <c r="FZ25" i="5"/>
  <c r="GA25" i="5"/>
  <c r="GB25" i="5"/>
  <c r="GC25" i="5"/>
  <c r="GD25" i="5"/>
  <c r="GE25" i="5"/>
  <c r="GF25" i="5"/>
  <c r="GG25" i="5"/>
  <c r="GH25" i="5"/>
  <c r="GI25" i="5"/>
  <c r="O25" i="5"/>
  <c r="AO11" i="4"/>
  <c r="AO263" i="4"/>
  <c r="AO262" i="4"/>
  <c r="AO261" i="4"/>
  <c r="AO260" i="4"/>
  <c r="AO259" i="4"/>
  <c r="AO258" i="4"/>
  <c r="AO257" i="4"/>
  <c r="AO256" i="4"/>
  <c r="AO255" i="4"/>
  <c r="AO254" i="4"/>
  <c r="AO253" i="4"/>
  <c r="AO252" i="4"/>
  <c r="AO251" i="4"/>
  <c r="AO250" i="4"/>
  <c r="AO249" i="4"/>
  <c r="AO248" i="4"/>
  <c r="AO247" i="4"/>
  <c r="AO246" i="4"/>
  <c r="AO245" i="4"/>
  <c r="AO244" i="4"/>
  <c r="AO243" i="4"/>
  <c r="AO242" i="4"/>
  <c r="AO241" i="4"/>
  <c r="AO240" i="4"/>
  <c r="AO239" i="4"/>
  <c r="AO238" i="4"/>
  <c r="AO237" i="4"/>
  <c r="AO236" i="4"/>
  <c r="AO235" i="4"/>
  <c r="AO234" i="4"/>
  <c r="AO233" i="4"/>
  <c r="AO232" i="4"/>
  <c r="AO231" i="4"/>
  <c r="AO230" i="4"/>
  <c r="AO229" i="4"/>
  <c r="AO228" i="4"/>
  <c r="AO227" i="4"/>
  <c r="AO226" i="4"/>
  <c r="AO225" i="4"/>
  <c r="AO224" i="4"/>
  <c r="AO223" i="4"/>
  <c r="AO222" i="4"/>
  <c r="AO221" i="4"/>
  <c r="AO220" i="4"/>
  <c r="AO219" i="4"/>
  <c r="AO218" i="4"/>
  <c r="AO217" i="4"/>
  <c r="AO216" i="4"/>
  <c r="AO215" i="4"/>
  <c r="AO214" i="4"/>
  <c r="AO213" i="4"/>
  <c r="AO212" i="4"/>
  <c r="AO211" i="4"/>
  <c r="AO210" i="4"/>
  <c r="AO209" i="4"/>
  <c r="AO208" i="4"/>
  <c r="AO207" i="4"/>
  <c r="AO206" i="4"/>
  <c r="AO205" i="4"/>
  <c r="AO204" i="4"/>
  <c r="AO203" i="4"/>
  <c r="AO202" i="4"/>
  <c r="AO201" i="4"/>
  <c r="AO200" i="4"/>
  <c r="AO199" i="4"/>
  <c r="AO198" i="4"/>
  <c r="AO197" i="4"/>
  <c r="AO196" i="4"/>
  <c r="AO195" i="4"/>
  <c r="AO194" i="4"/>
  <c r="AO193" i="4"/>
  <c r="AO192" i="4"/>
  <c r="AO191" i="4"/>
  <c r="AO190" i="4"/>
  <c r="AO189" i="4"/>
  <c r="AO188" i="4"/>
  <c r="AO187" i="4"/>
  <c r="AO186" i="4"/>
  <c r="AO185" i="4"/>
  <c r="AO184" i="4"/>
  <c r="AO183" i="4"/>
  <c r="AO182" i="4"/>
  <c r="AO181" i="4"/>
  <c r="AO180" i="4"/>
  <c r="AO179" i="4"/>
  <c r="AO178" i="4"/>
  <c r="AO177" i="4"/>
  <c r="AO176" i="4"/>
  <c r="AO175" i="4"/>
  <c r="AO174" i="4"/>
  <c r="AO173" i="4"/>
  <c r="AO172" i="4"/>
  <c r="AO171" i="4"/>
  <c r="AO170" i="4"/>
  <c r="AO169" i="4"/>
  <c r="AO168" i="4"/>
  <c r="AO167" i="4"/>
  <c r="AO166" i="4"/>
  <c r="AO165" i="4"/>
  <c r="AO164" i="4"/>
  <c r="AO163" i="4"/>
  <c r="AO162" i="4"/>
  <c r="AO161" i="4"/>
  <c r="AO160" i="4"/>
  <c r="AO159" i="4"/>
  <c r="AO158" i="4"/>
  <c r="AO157" i="4"/>
  <c r="AO156" i="4"/>
  <c r="AO155" i="4"/>
  <c r="AO154" i="4"/>
  <c r="AO153" i="4"/>
  <c r="AO152" i="4"/>
  <c r="AO151" i="4"/>
  <c r="AO150" i="4"/>
  <c r="AO149" i="4"/>
  <c r="AO148" i="4"/>
  <c r="AO147" i="4"/>
  <c r="AO146" i="4"/>
  <c r="AO145" i="4"/>
  <c r="AO144" i="4"/>
  <c r="AO143" i="4"/>
  <c r="AO142" i="4"/>
  <c r="AO141" i="4"/>
  <c r="AO140" i="4"/>
  <c r="AO139" i="4"/>
  <c r="AO138" i="4"/>
  <c r="AO137" i="4"/>
  <c r="AO136" i="4"/>
  <c r="AO135" i="4"/>
  <c r="AO134" i="4"/>
  <c r="AO133" i="4"/>
  <c r="AO132" i="4"/>
  <c r="AO131" i="4"/>
  <c r="AO130" i="4"/>
  <c r="AO129" i="4"/>
  <c r="AO128" i="4"/>
  <c r="AO127" i="4"/>
  <c r="AO126" i="4"/>
  <c r="AO125" i="4"/>
  <c r="AO124" i="4"/>
  <c r="AO123" i="4"/>
  <c r="AO122" i="4"/>
  <c r="AO121" i="4"/>
  <c r="AO120" i="4"/>
  <c r="AO119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FX26" i="5" l="1"/>
  <c r="FY26" i="5" s="1"/>
  <c r="FZ26" i="5" s="1"/>
  <c r="GA26" i="5" s="1"/>
  <c r="GB26" i="5" s="1"/>
  <c r="GC26" i="5" s="1"/>
  <c r="GD26" i="5" s="1"/>
  <c r="GE26" i="5" s="1"/>
  <c r="GF26" i="5" s="1"/>
  <c r="GG26" i="5" s="1"/>
  <c r="GH26" i="5" s="1"/>
  <c r="GI26" i="5" s="1"/>
  <c r="FL26" i="5"/>
  <c r="FM26" i="5" s="1"/>
  <c r="FN26" i="5" s="1"/>
  <c r="FO26" i="5" s="1"/>
  <c r="FP26" i="5" s="1"/>
  <c r="FQ26" i="5" s="1"/>
  <c r="FR26" i="5" s="1"/>
  <c r="FS26" i="5" s="1"/>
  <c r="FT26" i="5" s="1"/>
  <c r="FU26" i="5" s="1"/>
  <c r="FV26" i="5" s="1"/>
  <c r="FW26" i="5" s="1"/>
  <c r="EZ26" i="5"/>
  <c r="FA26" i="5" s="1"/>
  <c r="FB26" i="5" s="1"/>
  <c r="FC26" i="5" s="1"/>
  <c r="FD26" i="5" s="1"/>
  <c r="FE26" i="5" s="1"/>
  <c r="FF26" i="5" s="1"/>
  <c r="FG26" i="5" s="1"/>
  <c r="FH26" i="5" s="1"/>
  <c r="FI26" i="5" s="1"/>
  <c r="FJ26" i="5" s="1"/>
  <c r="FK26" i="5" s="1"/>
  <c r="EN26" i="5"/>
  <c r="EO26" i="5" s="1"/>
  <c r="EP26" i="5" s="1"/>
  <c r="EQ26" i="5" s="1"/>
  <c r="ER26" i="5" s="1"/>
  <c r="ES26" i="5" s="1"/>
  <c r="ET26" i="5" s="1"/>
  <c r="EU26" i="5" s="1"/>
  <c r="EV26" i="5" s="1"/>
  <c r="EW26" i="5" s="1"/>
  <c r="EX26" i="5" s="1"/>
  <c r="EY26" i="5" s="1"/>
  <c r="EB26" i="5"/>
  <c r="EC26" i="5" s="1"/>
  <c r="ED26" i="5" s="1"/>
  <c r="EE26" i="5" s="1"/>
  <c r="EF26" i="5" s="1"/>
  <c r="EG26" i="5" s="1"/>
  <c r="EH26" i="5" s="1"/>
  <c r="EI26" i="5" s="1"/>
  <c r="EJ26" i="5" s="1"/>
  <c r="EK26" i="5" s="1"/>
  <c r="EL26" i="5" s="1"/>
  <c r="EM26" i="5" s="1"/>
  <c r="DP26" i="5"/>
  <c r="DQ26" i="5" s="1"/>
  <c r="DR26" i="5" s="1"/>
  <c r="DS26" i="5" s="1"/>
  <c r="DT26" i="5" s="1"/>
  <c r="DU26" i="5" s="1"/>
  <c r="DV26" i="5" s="1"/>
  <c r="DW26" i="5" s="1"/>
  <c r="DX26" i="5" s="1"/>
  <c r="DY26" i="5" s="1"/>
  <c r="DZ26" i="5" s="1"/>
  <c r="EA26" i="5" s="1"/>
  <c r="DD26" i="5"/>
  <c r="DE26" i="5" s="1"/>
  <c r="DF26" i="5" s="1"/>
  <c r="DG26" i="5" s="1"/>
  <c r="DH26" i="5" s="1"/>
  <c r="DI26" i="5" s="1"/>
  <c r="DJ26" i="5" s="1"/>
  <c r="DK26" i="5" s="1"/>
  <c r="DL26" i="5" s="1"/>
  <c r="DM26" i="5" s="1"/>
  <c r="DN26" i="5" s="1"/>
  <c r="DO26" i="5" s="1"/>
  <c r="CR26" i="5"/>
  <c r="CS26" i="5" s="1"/>
  <c r="CT26" i="5" s="1"/>
  <c r="CU26" i="5" s="1"/>
  <c r="CV26" i="5" s="1"/>
  <c r="CW26" i="5" s="1"/>
  <c r="CX26" i="5" s="1"/>
  <c r="CY26" i="5" s="1"/>
  <c r="CZ26" i="5" s="1"/>
  <c r="DA26" i="5" s="1"/>
  <c r="DB26" i="5" s="1"/>
  <c r="DC26" i="5" s="1"/>
  <c r="CF26" i="5"/>
  <c r="CG26" i="5" s="1"/>
  <c r="CH26" i="5" s="1"/>
  <c r="CI26" i="5" s="1"/>
  <c r="CJ26" i="5" s="1"/>
  <c r="CK26" i="5" s="1"/>
  <c r="CL26" i="5" s="1"/>
  <c r="CM26" i="5" s="1"/>
  <c r="CN26" i="5" s="1"/>
  <c r="CO26" i="5" s="1"/>
  <c r="CP26" i="5" s="1"/>
  <c r="CQ26" i="5" s="1"/>
  <c r="BT26" i="5"/>
  <c r="BU26" i="5" s="1"/>
  <c r="BV26" i="5" s="1"/>
  <c r="BW26" i="5" s="1"/>
  <c r="BX26" i="5" s="1"/>
  <c r="BY26" i="5" s="1"/>
  <c r="BZ26" i="5" s="1"/>
  <c r="CA26" i="5" s="1"/>
  <c r="CB26" i="5" s="1"/>
  <c r="CC26" i="5" s="1"/>
  <c r="CD26" i="5" s="1"/>
  <c r="CE26" i="5" s="1"/>
  <c r="BH26" i="5"/>
  <c r="BI26" i="5" s="1"/>
  <c r="BJ26" i="5" s="1"/>
  <c r="BK26" i="5" s="1"/>
  <c r="BL26" i="5" s="1"/>
  <c r="BM26" i="5" s="1"/>
  <c r="BN26" i="5" s="1"/>
  <c r="BO26" i="5" s="1"/>
  <c r="BP26" i="5" s="1"/>
  <c r="BQ26" i="5" s="1"/>
  <c r="BR26" i="5" s="1"/>
  <c r="BS26" i="5" s="1"/>
  <c r="AV26" i="5"/>
  <c r="AW26" i="5" s="1"/>
  <c r="AX26" i="5" s="1"/>
  <c r="AY26" i="5" s="1"/>
  <c r="AZ26" i="5" s="1"/>
  <c r="BA26" i="5" s="1"/>
  <c r="BB26" i="5" s="1"/>
  <c r="BC26" i="5" s="1"/>
  <c r="BD26" i="5" s="1"/>
  <c r="BE26" i="5" s="1"/>
  <c r="BF26" i="5" s="1"/>
  <c r="BG26" i="5" s="1"/>
  <c r="AJ26" i="5"/>
  <c r="AK26" i="5" s="1"/>
  <c r="AL26" i="5" s="1"/>
  <c r="AM26" i="5" s="1"/>
  <c r="AN26" i="5" s="1"/>
  <c r="AO26" i="5" s="1"/>
  <c r="AP26" i="5" s="1"/>
  <c r="AQ26" i="5" s="1"/>
  <c r="AR26" i="5" s="1"/>
  <c r="AS26" i="5" s="1"/>
  <c r="AT26" i="5" s="1"/>
  <c r="AU26" i="5" s="1"/>
  <c r="X26" i="5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P26" i="5"/>
  <c r="Q26" i="5" s="1"/>
  <c r="R26" i="5" s="1"/>
  <c r="S26" i="5" s="1"/>
  <c r="T26" i="5" s="1"/>
  <c r="U26" i="5" s="1"/>
  <c r="V26" i="5" s="1"/>
  <c r="W26" i="5" s="1"/>
  <c r="O26" i="5"/>
  <c r="A11" i="5"/>
  <c r="A12" i="5" s="1"/>
  <c r="A13" i="5" s="1"/>
  <c r="A14" i="5" s="1"/>
  <c r="A15" i="5" s="1"/>
  <c r="A16" i="5" s="1"/>
  <c r="A17" i="5" s="1"/>
  <c r="A18" i="5" s="1"/>
  <c r="A19" i="5" s="1"/>
  <c r="A10" i="5"/>
  <c r="GE2" i="5"/>
  <c r="GJ2" i="5" s="1"/>
  <c r="FX2" i="5"/>
  <c r="B268" i="4"/>
  <c r="B269" i="4" s="1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D8" i="4"/>
  <c r="E8" i="4" s="1"/>
  <c r="H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AJ8" i="4" s="1"/>
  <c r="AK8" i="4" s="1"/>
  <c r="U2" i="4"/>
  <c r="AK1" i="4"/>
  <c r="U1" i="4"/>
  <c r="B268" i="3"/>
  <c r="A263" i="3"/>
  <c r="A262" i="3"/>
  <c r="AB261" i="3"/>
  <c r="AN261" i="4" s="1"/>
  <c r="A261" i="3"/>
  <c r="A260" i="3"/>
  <c r="A259" i="3"/>
  <c r="A258" i="3"/>
  <c r="A257" i="3"/>
  <c r="A256" i="3"/>
  <c r="A255" i="3"/>
  <c r="A254" i="3"/>
  <c r="A253" i="3"/>
  <c r="A252" i="3"/>
  <c r="A251" i="3"/>
  <c r="A250" i="3"/>
  <c r="AB249" i="3"/>
  <c r="AN249" i="4" s="1"/>
  <c r="A249" i="3"/>
  <c r="A248" i="3"/>
  <c r="A247" i="3"/>
  <c r="A246" i="3"/>
  <c r="A245" i="3"/>
  <c r="A244" i="3"/>
  <c r="A243" i="3"/>
  <c r="A242" i="3"/>
  <c r="A241" i="3"/>
  <c r="A240" i="3"/>
  <c r="A239" i="3"/>
  <c r="A238" i="3"/>
  <c r="AB237" i="3"/>
  <c r="AN237" i="4" s="1"/>
  <c r="A237" i="3"/>
  <c r="A236" i="3"/>
  <c r="A235" i="3"/>
  <c r="A234" i="3"/>
  <c r="A233" i="3"/>
  <c r="A232" i="3"/>
  <c r="A231" i="3"/>
  <c r="A230" i="3"/>
  <c r="A229" i="3"/>
  <c r="A228" i="3"/>
  <c r="A227" i="3"/>
  <c r="A226" i="3"/>
  <c r="AB225" i="3"/>
  <c r="AN225" i="4" s="1"/>
  <c r="A225" i="3"/>
  <c r="A224" i="3"/>
  <c r="A223" i="3"/>
  <c r="A222" i="3"/>
  <c r="A221" i="3"/>
  <c r="A220" i="3"/>
  <c r="A219" i="3"/>
  <c r="A218" i="3"/>
  <c r="A217" i="3"/>
  <c r="A216" i="3"/>
  <c r="A215" i="3"/>
  <c r="A214" i="3"/>
  <c r="AB213" i="3"/>
  <c r="AN213" i="4" s="1"/>
  <c r="A213" i="3"/>
  <c r="A212" i="3"/>
  <c r="A211" i="3"/>
  <c r="A210" i="3"/>
  <c r="A209" i="3"/>
  <c r="A208" i="3"/>
  <c r="A207" i="3"/>
  <c r="A206" i="3"/>
  <c r="A205" i="3"/>
  <c r="A204" i="3"/>
  <c r="A203" i="3"/>
  <c r="A202" i="3"/>
  <c r="AB201" i="3"/>
  <c r="AN201" i="4" s="1"/>
  <c r="A201" i="3"/>
  <c r="A200" i="3"/>
  <c r="A199" i="3"/>
  <c r="A198" i="3"/>
  <c r="A197" i="3"/>
  <c r="A196" i="3"/>
  <c r="A195" i="3"/>
  <c r="A194" i="3"/>
  <c r="A193" i="3"/>
  <c r="A192" i="3"/>
  <c r="A191" i="3"/>
  <c r="A190" i="3"/>
  <c r="AB189" i="3"/>
  <c r="AN189" i="4" s="1"/>
  <c r="A189" i="3"/>
  <c r="A188" i="3"/>
  <c r="A187" i="3"/>
  <c r="A186" i="3"/>
  <c r="A185" i="3"/>
  <c r="A184" i="3"/>
  <c r="A183" i="3"/>
  <c r="A182" i="3"/>
  <c r="A181" i="3"/>
  <c r="A180" i="3"/>
  <c r="A179" i="3"/>
  <c r="A178" i="3"/>
  <c r="AB177" i="3"/>
  <c r="AN177" i="4" s="1"/>
  <c r="A177" i="3"/>
  <c r="A176" i="3"/>
  <c r="A175" i="3"/>
  <c r="A174" i="3"/>
  <c r="A173" i="3"/>
  <c r="A172" i="3"/>
  <c r="A171" i="3"/>
  <c r="A170" i="3"/>
  <c r="A169" i="3"/>
  <c r="A168" i="3"/>
  <c r="A167" i="3"/>
  <c r="A166" i="3"/>
  <c r="AB165" i="3"/>
  <c r="AN165" i="4" s="1"/>
  <c r="A165" i="3"/>
  <c r="A164" i="3"/>
  <c r="A163" i="3"/>
  <c r="A162" i="3"/>
  <c r="A161" i="3"/>
  <c r="A160" i="3"/>
  <c r="A159" i="3"/>
  <c r="A158" i="3"/>
  <c r="A157" i="3"/>
  <c r="A156" i="3"/>
  <c r="A155" i="3"/>
  <c r="A154" i="3"/>
  <c r="AB153" i="3"/>
  <c r="AN153" i="4" s="1"/>
  <c r="A153" i="3"/>
  <c r="A152" i="3"/>
  <c r="A151" i="3"/>
  <c r="A150" i="3"/>
  <c r="A149" i="3"/>
  <c r="A148" i="3"/>
  <c r="A147" i="3"/>
  <c r="A146" i="3"/>
  <c r="A145" i="3"/>
  <c r="A144" i="3"/>
  <c r="A143" i="3"/>
  <c r="A142" i="3"/>
  <c r="AB141" i="3"/>
  <c r="AN141" i="4" s="1"/>
  <c r="A141" i="3"/>
  <c r="A140" i="3"/>
  <c r="A139" i="3"/>
  <c r="A138" i="3"/>
  <c r="A137" i="3"/>
  <c r="A136" i="3"/>
  <c r="A135" i="3"/>
  <c r="A134" i="3"/>
  <c r="A133" i="3"/>
  <c r="A132" i="3"/>
  <c r="A131" i="3"/>
  <c r="A130" i="3"/>
  <c r="AB129" i="3"/>
  <c r="AN129" i="4" s="1"/>
  <c r="A129" i="3"/>
  <c r="A128" i="3"/>
  <c r="A127" i="3"/>
  <c r="A126" i="3"/>
  <c r="A125" i="3"/>
  <c r="A124" i="3"/>
  <c r="A123" i="3"/>
  <c r="A122" i="3"/>
  <c r="A121" i="3"/>
  <c r="A120" i="3"/>
  <c r="A119" i="3"/>
  <c r="A118" i="3"/>
  <c r="AB117" i="3"/>
  <c r="AN117" i="4" s="1"/>
  <c r="A117" i="3"/>
  <c r="A116" i="3"/>
  <c r="A115" i="3"/>
  <c r="A114" i="3"/>
  <c r="A113" i="3"/>
  <c r="A112" i="3"/>
  <c r="A111" i="3"/>
  <c r="A110" i="3"/>
  <c r="A109" i="3"/>
  <c r="A108" i="3"/>
  <c r="A107" i="3"/>
  <c r="A106" i="3"/>
  <c r="AB105" i="3"/>
  <c r="AN105" i="4" s="1"/>
  <c r="A105" i="3"/>
  <c r="A104" i="3"/>
  <c r="A103" i="3"/>
  <c r="A102" i="3"/>
  <c r="A101" i="3"/>
  <c r="A100" i="3"/>
  <c r="A99" i="3"/>
  <c r="A98" i="3"/>
  <c r="A97" i="3"/>
  <c r="A96" i="3"/>
  <c r="A95" i="3"/>
  <c r="A94" i="3"/>
  <c r="AB93" i="3"/>
  <c r="AN93" i="4" s="1"/>
  <c r="A93" i="3"/>
  <c r="A92" i="3"/>
  <c r="A91" i="3"/>
  <c r="A90" i="3"/>
  <c r="A89" i="3"/>
  <c r="A88" i="3"/>
  <c r="A87" i="3"/>
  <c r="A86" i="3"/>
  <c r="A85" i="3"/>
  <c r="A84" i="3"/>
  <c r="A83" i="3"/>
  <c r="A82" i="3"/>
  <c r="AB81" i="3"/>
  <c r="AN81" i="4" s="1"/>
  <c r="A81" i="3"/>
  <c r="A80" i="3"/>
  <c r="A79" i="3"/>
  <c r="A78" i="3"/>
  <c r="A77" i="3"/>
  <c r="A76" i="3"/>
  <c r="A75" i="3"/>
  <c r="A74" i="3"/>
  <c r="A73" i="3"/>
  <c r="A72" i="3"/>
  <c r="A71" i="3"/>
  <c r="A70" i="3"/>
  <c r="AB69" i="3"/>
  <c r="AN69" i="4" s="1"/>
  <c r="A69" i="3"/>
  <c r="A68" i="3"/>
  <c r="A67" i="3"/>
  <c r="A66" i="3"/>
  <c r="A65" i="3"/>
  <c r="A64" i="3"/>
  <c r="A63" i="3"/>
  <c r="A62" i="3"/>
  <c r="A61" i="3"/>
  <c r="A60" i="3"/>
  <c r="A59" i="3"/>
  <c r="A58" i="3"/>
  <c r="AB57" i="3"/>
  <c r="AN57" i="4" s="1"/>
  <c r="A57" i="3"/>
  <c r="A56" i="3"/>
  <c r="A55" i="3"/>
  <c r="A54" i="3"/>
  <c r="A53" i="3"/>
  <c r="A52" i="3"/>
  <c r="A51" i="3"/>
  <c r="A50" i="3"/>
  <c r="A49" i="3"/>
  <c r="A48" i="3"/>
  <c r="A47" i="3"/>
  <c r="A46" i="3"/>
  <c r="AB45" i="3"/>
  <c r="AN45" i="4" s="1"/>
  <c r="A45" i="3"/>
  <c r="A44" i="3"/>
  <c r="A43" i="3"/>
  <c r="A42" i="3"/>
  <c r="A41" i="3"/>
  <c r="A40" i="3"/>
  <c r="A39" i="3"/>
  <c r="A38" i="3"/>
  <c r="A37" i="3"/>
  <c r="A36" i="3"/>
  <c r="A35" i="3"/>
  <c r="A34" i="3"/>
  <c r="AB33" i="3"/>
  <c r="AN33" i="4" s="1"/>
  <c r="A33" i="3"/>
  <c r="A32" i="3"/>
  <c r="A31" i="3"/>
  <c r="A30" i="3"/>
  <c r="A29" i="3"/>
  <c r="A28" i="3"/>
  <c r="A27" i="3"/>
  <c r="A26" i="3"/>
  <c r="A25" i="3"/>
  <c r="A24" i="3"/>
  <c r="A23" i="3"/>
  <c r="A22" i="3"/>
  <c r="AB21" i="3"/>
  <c r="AN21" i="4" s="1"/>
  <c r="A21" i="3"/>
  <c r="A20" i="3"/>
  <c r="A19" i="3"/>
  <c r="A18" i="3"/>
  <c r="A17" i="3"/>
  <c r="A16" i="3"/>
  <c r="A15" i="3"/>
  <c r="A14" i="3"/>
  <c r="A13" i="3"/>
  <c r="A12" i="3"/>
  <c r="AB11" i="3"/>
  <c r="AN11" i="4" s="1"/>
  <c r="AA11" i="3"/>
  <c r="A11" i="3"/>
  <c r="D8" i="3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U8" i="3" s="1"/>
  <c r="V8" i="3" s="1"/>
  <c r="W8" i="3" s="1"/>
  <c r="B9" i="2"/>
  <c r="B8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B226" i="3" l="1"/>
  <c r="AN226" i="4" s="1"/>
  <c r="AB202" i="3"/>
  <c r="AN202" i="4" s="1"/>
  <c r="AB178" i="3"/>
  <c r="AN178" i="4" s="1"/>
  <c r="AB250" i="3"/>
  <c r="AN250" i="4" s="1"/>
  <c r="AB190" i="3"/>
  <c r="AN190" i="4" s="1"/>
  <c r="AB214" i="3"/>
  <c r="AN214" i="4" s="1"/>
  <c r="AB238" i="3"/>
  <c r="AN238" i="4" s="1"/>
  <c r="AB262" i="3"/>
  <c r="AN262" i="4" s="1"/>
  <c r="AB22" i="3"/>
  <c r="B289" i="4"/>
  <c r="B290" i="3"/>
  <c r="AB142" i="3"/>
  <c r="AB12" i="3"/>
  <c r="AB34" i="3"/>
  <c r="AB46" i="3"/>
  <c r="AB58" i="3"/>
  <c r="AB70" i="3"/>
  <c r="AB82" i="3"/>
  <c r="AB94" i="3"/>
  <c r="AB106" i="3"/>
  <c r="AB118" i="3"/>
  <c r="AB130" i="3"/>
  <c r="B10" i="2"/>
  <c r="D10" i="2" s="1"/>
  <c r="S263" i="3"/>
  <c r="Q263" i="3"/>
  <c r="V263" i="3"/>
  <c r="I263" i="3"/>
  <c r="O263" i="3"/>
  <c r="M263" i="3"/>
  <c r="R263" i="3"/>
  <c r="P263" i="3"/>
  <c r="L263" i="3"/>
  <c r="G263" i="3"/>
  <c r="C263" i="3"/>
  <c r="J263" i="3"/>
  <c r="T263" i="3"/>
  <c r="D263" i="3"/>
  <c r="F263" i="3"/>
  <c r="AB154" i="3"/>
  <c r="AB227" i="3"/>
  <c r="B269" i="3"/>
  <c r="AB166" i="3"/>
  <c r="B270" i="4"/>
  <c r="AB203" i="3" l="1"/>
  <c r="AB191" i="3"/>
  <c r="AB263" i="3"/>
  <c r="AN263" i="4" s="1"/>
  <c r="AB251" i="3"/>
  <c r="AB239" i="3"/>
  <c r="AB179" i="3"/>
  <c r="AB180" i="3" s="1"/>
  <c r="N263" i="3"/>
  <c r="AB215" i="3"/>
  <c r="T247" i="3"/>
  <c r="C247" i="3"/>
  <c r="J247" i="3"/>
  <c r="S247" i="3"/>
  <c r="V247" i="3"/>
  <c r="I247" i="3"/>
  <c r="R247" i="3"/>
  <c r="P247" i="3"/>
  <c r="L247" i="3"/>
  <c r="T231" i="3"/>
  <c r="C231" i="3"/>
  <c r="J231" i="3"/>
  <c r="S231" i="3"/>
  <c r="V231" i="3"/>
  <c r="I231" i="3"/>
  <c r="R231" i="3"/>
  <c r="P231" i="3"/>
  <c r="L231" i="3"/>
  <c r="L199" i="3"/>
  <c r="T199" i="3"/>
  <c r="C199" i="3"/>
  <c r="J199" i="3"/>
  <c r="S199" i="3"/>
  <c r="V199" i="3"/>
  <c r="I199" i="3"/>
  <c r="R199" i="3"/>
  <c r="P199" i="3"/>
  <c r="T167" i="3"/>
  <c r="C167" i="3"/>
  <c r="J167" i="3"/>
  <c r="S167" i="3"/>
  <c r="V167" i="3"/>
  <c r="I167" i="3"/>
  <c r="R167" i="3"/>
  <c r="P167" i="3"/>
  <c r="L167" i="3"/>
  <c r="S151" i="3"/>
  <c r="V151" i="3"/>
  <c r="I151" i="3"/>
  <c r="R151" i="3"/>
  <c r="P151" i="3"/>
  <c r="L151" i="3"/>
  <c r="J151" i="3"/>
  <c r="T151" i="3"/>
  <c r="C151" i="3"/>
  <c r="R135" i="3"/>
  <c r="P135" i="3"/>
  <c r="L135" i="3"/>
  <c r="T135" i="3"/>
  <c r="C135" i="3"/>
  <c r="J135" i="3"/>
  <c r="V135" i="3"/>
  <c r="S135" i="3"/>
  <c r="I135" i="3"/>
  <c r="S103" i="3"/>
  <c r="V103" i="3"/>
  <c r="I103" i="3"/>
  <c r="R103" i="3"/>
  <c r="P103" i="3"/>
  <c r="L103" i="3"/>
  <c r="T103" i="3"/>
  <c r="C103" i="3"/>
  <c r="J103" i="3"/>
  <c r="S87" i="3"/>
  <c r="V87" i="3"/>
  <c r="I87" i="3"/>
  <c r="R87" i="3"/>
  <c r="P87" i="3"/>
  <c r="L87" i="3"/>
  <c r="T87" i="3"/>
  <c r="C87" i="3"/>
  <c r="J87" i="3"/>
  <c r="S71" i="3"/>
  <c r="Q71" i="3"/>
  <c r="V71" i="3"/>
  <c r="I71" i="3"/>
  <c r="O71" i="3"/>
  <c r="M71" i="3"/>
  <c r="R71" i="3"/>
  <c r="P71" i="3"/>
  <c r="L71" i="3"/>
  <c r="G71" i="3"/>
  <c r="T71" i="3"/>
  <c r="D71" i="3"/>
  <c r="C71" i="3"/>
  <c r="J71" i="3"/>
  <c r="L55" i="3"/>
  <c r="G55" i="3"/>
  <c r="T55" i="3"/>
  <c r="D55" i="3"/>
  <c r="C55" i="3"/>
  <c r="J55" i="3"/>
  <c r="F55" i="3"/>
  <c r="S55" i="3"/>
  <c r="Q55" i="3"/>
  <c r="V55" i="3"/>
  <c r="I55" i="3"/>
  <c r="O55" i="3"/>
  <c r="M55" i="3"/>
  <c r="R55" i="3"/>
  <c r="P55" i="3"/>
  <c r="L39" i="3"/>
  <c r="G39" i="3"/>
  <c r="T39" i="3"/>
  <c r="D39" i="3"/>
  <c r="C39" i="3"/>
  <c r="J39" i="3"/>
  <c r="S39" i="3"/>
  <c r="Q39" i="3"/>
  <c r="V39" i="3"/>
  <c r="I39" i="3"/>
  <c r="O39" i="3"/>
  <c r="M39" i="3"/>
  <c r="R39" i="3"/>
  <c r="P39" i="3"/>
  <c r="L262" i="3"/>
  <c r="G262" i="3"/>
  <c r="T262" i="3"/>
  <c r="C262" i="3"/>
  <c r="J262" i="3"/>
  <c r="S262" i="3"/>
  <c r="V262" i="3"/>
  <c r="I262" i="3"/>
  <c r="R262" i="3"/>
  <c r="P262" i="3"/>
  <c r="S230" i="3"/>
  <c r="V230" i="3"/>
  <c r="I230" i="3"/>
  <c r="R230" i="3"/>
  <c r="P230" i="3"/>
  <c r="L230" i="3"/>
  <c r="J230" i="3"/>
  <c r="T230" i="3"/>
  <c r="C230" i="3"/>
  <c r="T198" i="3"/>
  <c r="C198" i="3"/>
  <c r="J198" i="3"/>
  <c r="S198" i="3"/>
  <c r="V198" i="3"/>
  <c r="I198" i="3"/>
  <c r="R198" i="3"/>
  <c r="P198" i="3"/>
  <c r="L198" i="3"/>
  <c r="T182" i="3"/>
  <c r="C182" i="3"/>
  <c r="J182" i="3"/>
  <c r="S182" i="3"/>
  <c r="V182" i="3"/>
  <c r="I182" i="3"/>
  <c r="R182" i="3"/>
  <c r="P182" i="3"/>
  <c r="L182" i="3"/>
  <c r="R150" i="3"/>
  <c r="P150" i="3"/>
  <c r="L150" i="3"/>
  <c r="T150" i="3"/>
  <c r="C150" i="3"/>
  <c r="S150" i="3"/>
  <c r="I150" i="3"/>
  <c r="J150" i="3"/>
  <c r="V150" i="3"/>
  <c r="R102" i="3"/>
  <c r="P102" i="3"/>
  <c r="L102" i="3"/>
  <c r="T102" i="3"/>
  <c r="C102" i="3"/>
  <c r="J102" i="3"/>
  <c r="S102" i="3"/>
  <c r="V102" i="3"/>
  <c r="I102" i="3"/>
  <c r="R86" i="3"/>
  <c r="P86" i="3"/>
  <c r="L86" i="3"/>
  <c r="T86" i="3"/>
  <c r="C86" i="3"/>
  <c r="J86" i="3"/>
  <c r="S86" i="3"/>
  <c r="V86" i="3"/>
  <c r="I86" i="3"/>
  <c r="G70" i="3"/>
  <c r="T70" i="3"/>
  <c r="D70" i="3"/>
  <c r="C70" i="3"/>
  <c r="J70" i="3"/>
  <c r="F70" i="3"/>
  <c r="S70" i="3"/>
  <c r="Q70" i="3"/>
  <c r="V70" i="3"/>
  <c r="I70" i="3"/>
  <c r="O70" i="3"/>
  <c r="M70" i="3"/>
  <c r="R70" i="3"/>
  <c r="P70" i="3"/>
  <c r="L70" i="3"/>
  <c r="O38" i="3"/>
  <c r="M38" i="3"/>
  <c r="R38" i="3"/>
  <c r="P38" i="3"/>
  <c r="L38" i="3"/>
  <c r="G38" i="3"/>
  <c r="T38" i="3"/>
  <c r="D38" i="3"/>
  <c r="C38" i="3"/>
  <c r="J38" i="3"/>
  <c r="S38" i="3"/>
  <c r="Q38" i="3"/>
  <c r="V38" i="3"/>
  <c r="I38" i="3"/>
  <c r="K38" i="3" s="1"/>
  <c r="O22" i="3"/>
  <c r="M22" i="3"/>
  <c r="R22" i="3"/>
  <c r="P22" i="3"/>
  <c r="L22" i="3"/>
  <c r="G22" i="3"/>
  <c r="T22" i="3"/>
  <c r="D22" i="3"/>
  <c r="C22" i="3"/>
  <c r="J22" i="3"/>
  <c r="F22" i="3"/>
  <c r="S22" i="3"/>
  <c r="Q22" i="3"/>
  <c r="V22" i="3"/>
  <c r="I22" i="3"/>
  <c r="S261" i="3"/>
  <c r="V261" i="3"/>
  <c r="I261" i="3"/>
  <c r="R261" i="3"/>
  <c r="P261" i="3"/>
  <c r="L261" i="3"/>
  <c r="J261" i="3"/>
  <c r="T261" i="3"/>
  <c r="C261" i="3"/>
  <c r="R229" i="3"/>
  <c r="P229" i="3"/>
  <c r="L229" i="3"/>
  <c r="T229" i="3"/>
  <c r="C229" i="3"/>
  <c r="J229" i="3"/>
  <c r="V229" i="3"/>
  <c r="S229" i="3"/>
  <c r="I229" i="3"/>
  <c r="R213" i="3"/>
  <c r="P213" i="3"/>
  <c r="T213" i="3"/>
  <c r="C213" i="3"/>
  <c r="J213" i="3"/>
  <c r="V213" i="3"/>
  <c r="S213" i="3"/>
  <c r="I213" i="3"/>
  <c r="L213" i="3"/>
  <c r="S197" i="3"/>
  <c r="V197" i="3"/>
  <c r="I197" i="3"/>
  <c r="R197" i="3"/>
  <c r="P197" i="3"/>
  <c r="L197" i="3"/>
  <c r="C197" i="3"/>
  <c r="J197" i="3"/>
  <c r="T197" i="3"/>
  <c r="S181" i="3"/>
  <c r="V181" i="3"/>
  <c r="I181" i="3"/>
  <c r="R181" i="3"/>
  <c r="P181" i="3"/>
  <c r="L181" i="3"/>
  <c r="C181" i="3"/>
  <c r="J181" i="3"/>
  <c r="T181" i="3"/>
  <c r="R165" i="3"/>
  <c r="P165" i="3"/>
  <c r="L165" i="3"/>
  <c r="T165" i="3"/>
  <c r="C165" i="3"/>
  <c r="J165" i="3"/>
  <c r="S165" i="3"/>
  <c r="I165" i="3"/>
  <c r="V165" i="3"/>
  <c r="L149" i="3"/>
  <c r="T149" i="3"/>
  <c r="C149" i="3"/>
  <c r="J149" i="3"/>
  <c r="R149" i="3"/>
  <c r="V149" i="3"/>
  <c r="P149" i="3"/>
  <c r="S149" i="3"/>
  <c r="I149" i="3"/>
  <c r="T133" i="3"/>
  <c r="C133" i="3"/>
  <c r="J133" i="3"/>
  <c r="S133" i="3"/>
  <c r="V133" i="3"/>
  <c r="I133" i="3"/>
  <c r="R133" i="3"/>
  <c r="P133" i="3"/>
  <c r="L133" i="3"/>
  <c r="T117" i="3"/>
  <c r="C117" i="3"/>
  <c r="J117" i="3"/>
  <c r="S117" i="3"/>
  <c r="V117" i="3"/>
  <c r="I117" i="3"/>
  <c r="R117" i="3"/>
  <c r="P117" i="3"/>
  <c r="L117" i="3"/>
  <c r="L101" i="3"/>
  <c r="T101" i="3"/>
  <c r="C101" i="3"/>
  <c r="J101" i="3"/>
  <c r="S101" i="3"/>
  <c r="V101" i="3"/>
  <c r="I101" i="3"/>
  <c r="R101" i="3"/>
  <c r="P101" i="3"/>
  <c r="L85" i="3"/>
  <c r="T85" i="3"/>
  <c r="C85" i="3"/>
  <c r="J85" i="3"/>
  <c r="S85" i="3"/>
  <c r="V85" i="3"/>
  <c r="I85" i="3"/>
  <c r="R85" i="3"/>
  <c r="P85" i="3"/>
  <c r="L69" i="3"/>
  <c r="G69" i="3"/>
  <c r="T69" i="3"/>
  <c r="D69" i="3"/>
  <c r="C69" i="3"/>
  <c r="J69" i="3"/>
  <c r="S69" i="3"/>
  <c r="Q69" i="3"/>
  <c r="V69" i="3"/>
  <c r="I69" i="3"/>
  <c r="O69" i="3"/>
  <c r="M69" i="3"/>
  <c r="R69" i="3"/>
  <c r="P69" i="3"/>
  <c r="S53" i="3"/>
  <c r="Q53" i="3"/>
  <c r="V53" i="3"/>
  <c r="I53" i="3"/>
  <c r="O53" i="3"/>
  <c r="M53" i="3"/>
  <c r="R53" i="3"/>
  <c r="P53" i="3"/>
  <c r="L53" i="3"/>
  <c r="G53" i="3"/>
  <c r="T53" i="3"/>
  <c r="D53" i="3"/>
  <c r="C53" i="3"/>
  <c r="J53" i="3"/>
  <c r="S37" i="3"/>
  <c r="Q37" i="3"/>
  <c r="V37" i="3"/>
  <c r="I37" i="3"/>
  <c r="O37" i="3"/>
  <c r="M37" i="3"/>
  <c r="R37" i="3"/>
  <c r="P37" i="3"/>
  <c r="L37" i="3"/>
  <c r="G37" i="3"/>
  <c r="T37" i="3"/>
  <c r="D37" i="3"/>
  <c r="C37" i="3"/>
  <c r="J37" i="3"/>
  <c r="S21" i="3"/>
  <c r="Q21" i="3"/>
  <c r="V21" i="3"/>
  <c r="I21" i="3"/>
  <c r="O21" i="3"/>
  <c r="M21" i="3"/>
  <c r="R21" i="3"/>
  <c r="P21" i="3"/>
  <c r="L21" i="3"/>
  <c r="G21" i="3"/>
  <c r="T21" i="3"/>
  <c r="D21" i="3"/>
  <c r="C21" i="3"/>
  <c r="J21" i="3"/>
  <c r="AN179" i="4"/>
  <c r="L232" i="3"/>
  <c r="T232" i="3"/>
  <c r="C232" i="3"/>
  <c r="J232" i="3"/>
  <c r="S232" i="3"/>
  <c r="V232" i="3"/>
  <c r="I232" i="3"/>
  <c r="P232" i="3"/>
  <c r="R232" i="3"/>
  <c r="R200" i="3"/>
  <c r="P200" i="3"/>
  <c r="L200" i="3"/>
  <c r="T200" i="3"/>
  <c r="C200" i="3"/>
  <c r="J200" i="3"/>
  <c r="V200" i="3"/>
  <c r="S200" i="3"/>
  <c r="I200" i="3"/>
  <c r="K200" i="3" s="1"/>
  <c r="R184" i="3"/>
  <c r="P184" i="3"/>
  <c r="L184" i="3"/>
  <c r="T184" i="3"/>
  <c r="C184" i="3"/>
  <c r="J184" i="3"/>
  <c r="V184" i="3"/>
  <c r="S184" i="3"/>
  <c r="I184" i="3"/>
  <c r="T152" i="3"/>
  <c r="C152" i="3"/>
  <c r="J152" i="3"/>
  <c r="S152" i="3"/>
  <c r="V152" i="3"/>
  <c r="I152" i="3"/>
  <c r="P152" i="3"/>
  <c r="R152" i="3"/>
  <c r="L152" i="3"/>
  <c r="S136" i="3"/>
  <c r="V136" i="3"/>
  <c r="I136" i="3"/>
  <c r="R136" i="3"/>
  <c r="P136" i="3"/>
  <c r="L136" i="3"/>
  <c r="C136" i="3"/>
  <c r="J136" i="3"/>
  <c r="T136" i="3"/>
  <c r="R120" i="3"/>
  <c r="P120" i="3"/>
  <c r="L120" i="3"/>
  <c r="S120" i="3"/>
  <c r="I120" i="3"/>
  <c r="J120" i="3"/>
  <c r="V120" i="3"/>
  <c r="T120" i="3"/>
  <c r="C120" i="3"/>
  <c r="T88" i="3"/>
  <c r="C88" i="3"/>
  <c r="J88" i="3"/>
  <c r="S88" i="3"/>
  <c r="V88" i="3"/>
  <c r="I88" i="3"/>
  <c r="R88" i="3"/>
  <c r="P88" i="3"/>
  <c r="L88" i="3"/>
  <c r="O72" i="3"/>
  <c r="M72" i="3"/>
  <c r="R72" i="3"/>
  <c r="P72" i="3"/>
  <c r="L72" i="3"/>
  <c r="G72" i="3"/>
  <c r="T72" i="3"/>
  <c r="D72" i="3"/>
  <c r="C72" i="3"/>
  <c r="J72" i="3"/>
  <c r="S72" i="3"/>
  <c r="Q72" i="3"/>
  <c r="V72" i="3"/>
  <c r="I72" i="3"/>
  <c r="G56" i="3"/>
  <c r="T56" i="3"/>
  <c r="D56" i="3"/>
  <c r="C56" i="3"/>
  <c r="J56" i="3"/>
  <c r="S56" i="3"/>
  <c r="Q56" i="3"/>
  <c r="V56" i="3"/>
  <c r="I56" i="3"/>
  <c r="O56" i="3"/>
  <c r="M56" i="3"/>
  <c r="R56" i="3"/>
  <c r="P56" i="3"/>
  <c r="L56" i="3"/>
  <c r="G40" i="3"/>
  <c r="T40" i="3"/>
  <c r="D40" i="3"/>
  <c r="C40" i="3"/>
  <c r="J40" i="3"/>
  <c r="S40" i="3"/>
  <c r="Q40" i="3"/>
  <c r="V40" i="3"/>
  <c r="I40" i="3"/>
  <c r="O40" i="3"/>
  <c r="M40" i="3"/>
  <c r="R40" i="3"/>
  <c r="P40" i="3"/>
  <c r="L40" i="3"/>
  <c r="S259" i="3"/>
  <c r="V259" i="3"/>
  <c r="I259" i="3"/>
  <c r="R259" i="3"/>
  <c r="P259" i="3"/>
  <c r="L259" i="3"/>
  <c r="T259" i="3"/>
  <c r="C259" i="3"/>
  <c r="J259" i="3"/>
  <c r="T243" i="3"/>
  <c r="C243" i="3"/>
  <c r="J243" i="3"/>
  <c r="S243" i="3"/>
  <c r="V243" i="3"/>
  <c r="I243" i="3"/>
  <c r="R243" i="3"/>
  <c r="L243" i="3"/>
  <c r="P243" i="3"/>
  <c r="T227" i="3"/>
  <c r="C227" i="3"/>
  <c r="J227" i="3"/>
  <c r="S227" i="3"/>
  <c r="V227" i="3"/>
  <c r="I227" i="3"/>
  <c r="R227" i="3"/>
  <c r="P227" i="3"/>
  <c r="L227" i="3"/>
  <c r="T211" i="3"/>
  <c r="C211" i="3"/>
  <c r="J211" i="3"/>
  <c r="R211" i="3"/>
  <c r="P211" i="3"/>
  <c r="V211" i="3"/>
  <c r="S211" i="3"/>
  <c r="I211" i="3"/>
  <c r="L211" i="3"/>
  <c r="L195" i="3"/>
  <c r="T195" i="3"/>
  <c r="C195" i="3"/>
  <c r="J195" i="3"/>
  <c r="S195" i="3"/>
  <c r="V195" i="3"/>
  <c r="I195" i="3"/>
  <c r="P195" i="3"/>
  <c r="R195" i="3"/>
  <c r="L179" i="3"/>
  <c r="T179" i="3"/>
  <c r="C179" i="3"/>
  <c r="J179" i="3"/>
  <c r="S179" i="3"/>
  <c r="I179" i="3"/>
  <c r="R179" i="3"/>
  <c r="V179" i="3"/>
  <c r="P179" i="3"/>
  <c r="T163" i="3"/>
  <c r="C163" i="3"/>
  <c r="J163" i="3"/>
  <c r="S163" i="3"/>
  <c r="V163" i="3"/>
  <c r="I163" i="3"/>
  <c r="R163" i="3"/>
  <c r="P163" i="3"/>
  <c r="L163" i="3"/>
  <c r="S147" i="3"/>
  <c r="V147" i="3"/>
  <c r="I147" i="3"/>
  <c r="R147" i="3"/>
  <c r="P147" i="3"/>
  <c r="L147" i="3"/>
  <c r="J147" i="3"/>
  <c r="T147" i="3"/>
  <c r="C147" i="3"/>
  <c r="R131" i="3"/>
  <c r="P131" i="3"/>
  <c r="L131" i="3"/>
  <c r="T131" i="3"/>
  <c r="C131" i="3"/>
  <c r="J131" i="3"/>
  <c r="V131" i="3"/>
  <c r="S131" i="3"/>
  <c r="I131" i="3"/>
  <c r="R115" i="3"/>
  <c r="P115" i="3"/>
  <c r="L115" i="3"/>
  <c r="T115" i="3"/>
  <c r="C115" i="3"/>
  <c r="J115" i="3"/>
  <c r="S115" i="3"/>
  <c r="V115" i="3"/>
  <c r="I115" i="3"/>
  <c r="S99" i="3"/>
  <c r="V99" i="3"/>
  <c r="I99" i="3"/>
  <c r="R99" i="3"/>
  <c r="P99" i="3"/>
  <c r="L99" i="3"/>
  <c r="T99" i="3"/>
  <c r="C99" i="3"/>
  <c r="J99" i="3"/>
  <c r="S83" i="3"/>
  <c r="V83" i="3"/>
  <c r="I83" i="3"/>
  <c r="R83" i="3"/>
  <c r="P83" i="3"/>
  <c r="L83" i="3"/>
  <c r="T83" i="3"/>
  <c r="C83" i="3"/>
  <c r="J83" i="3"/>
  <c r="S67" i="3"/>
  <c r="Q67" i="3"/>
  <c r="V67" i="3"/>
  <c r="I67" i="3"/>
  <c r="O67" i="3"/>
  <c r="M67" i="3"/>
  <c r="R67" i="3"/>
  <c r="P67" i="3"/>
  <c r="L67" i="3"/>
  <c r="G67" i="3"/>
  <c r="T67" i="3"/>
  <c r="D67" i="3"/>
  <c r="C67" i="3"/>
  <c r="J67" i="3"/>
  <c r="L51" i="3"/>
  <c r="G51" i="3"/>
  <c r="T51" i="3"/>
  <c r="D51" i="3"/>
  <c r="C51" i="3"/>
  <c r="J51" i="3"/>
  <c r="S51" i="3"/>
  <c r="Q51" i="3"/>
  <c r="V51" i="3"/>
  <c r="I51" i="3"/>
  <c r="O51" i="3"/>
  <c r="M51" i="3"/>
  <c r="R51" i="3"/>
  <c r="P51" i="3"/>
  <c r="Z268" i="4"/>
  <c r="L35" i="3"/>
  <c r="AC268" i="4"/>
  <c r="T35" i="3"/>
  <c r="J35" i="3"/>
  <c r="AF268" i="4"/>
  <c r="AB268" i="4"/>
  <c r="S35" i="3"/>
  <c r="Q35" i="3"/>
  <c r="P268" i="4"/>
  <c r="V35" i="3"/>
  <c r="I35" i="3"/>
  <c r="O35" i="3"/>
  <c r="M35" i="3"/>
  <c r="R35" i="3"/>
  <c r="O268" i="4"/>
  <c r="P35" i="3"/>
  <c r="L19" i="3"/>
  <c r="G19" i="3"/>
  <c r="T19" i="3"/>
  <c r="D19" i="3"/>
  <c r="C19" i="3"/>
  <c r="J19" i="3"/>
  <c r="S19" i="3"/>
  <c r="Q19" i="3"/>
  <c r="V19" i="3"/>
  <c r="I19" i="3"/>
  <c r="O19" i="3"/>
  <c r="M19" i="3"/>
  <c r="R19" i="3"/>
  <c r="P19" i="3"/>
  <c r="L258" i="3"/>
  <c r="T258" i="3"/>
  <c r="C258" i="3"/>
  <c r="J258" i="3"/>
  <c r="S258" i="3"/>
  <c r="V258" i="3"/>
  <c r="I258" i="3"/>
  <c r="P258" i="3"/>
  <c r="R258" i="3"/>
  <c r="R242" i="3"/>
  <c r="P242" i="3"/>
  <c r="L242" i="3"/>
  <c r="T242" i="3"/>
  <c r="C242" i="3"/>
  <c r="S242" i="3"/>
  <c r="I242" i="3"/>
  <c r="J242" i="3"/>
  <c r="V242" i="3"/>
  <c r="S226" i="3"/>
  <c r="V226" i="3"/>
  <c r="I226" i="3"/>
  <c r="R226" i="3"/>
  <c r="P226" i="3"/>
  <c r="L226" i="3"/>
  <c r="C226" i="3"/>
  <c r="J226" i="3"/>
  <c r="T226" i="3"/>
  <c r="S210" i="3"/>
  <c r="V210" i="3"/>
  <c r="I210" i="3"/>
  <c r="L210" i="3"/>
  <c r="R210" i="3"/>
  <c r="J210" i="3"/>
  <c r="P210" i="3"/>
  <c r="T210" i="3"/>
  <c r="C210" i="3"/>
  <c r="T194" i="3"/>
  <c r="C194" i="3"/>
  <c r="J194" i="3"/>
  <c r="S194" i="3"/>
  <c r="V194" i="3"/>
  <c r="I194" i="3"/>
  <c r="R194" i="3"/>
  <c r="P194" i="3"/>
  <c r="L194" i="3"/>
  <c r="T178" i="3"/>
  <c r="C178" i="3"/>
  <c r="J178" i="3"/>
  <c r="S178" i="3"/>
  <c r="V178" i="3"/>
  <c r="I178" i="3"/>
  <c r="L178" i="3"/>
  <c r="P178" i="3"/>
  <c r="R178" i="3"/>
  <c r="S162" i="3"/>
  <c r="V162" i="3"/>
  <c r="I162" i="3"/>
  <c r="R162" i="3"/>
  <c r="P162" i="3"/>
  <c r="L162" i="3"/>
  <c r="T162" i="3"/>
  <c r="C162" i="3"/>
  <c r="J162" i="3"/>
  <c r="R146" i="3"/>
  <c r="P146" i="3"/>
  <c r="L146" i="3"/>
  <c r="T146" i="3"/>
  <c r="C146" i="3"/>
  <c r="S146" i="3"/>
  <c r="I146" i="3"/>
  <c r="J146" i="3"/>
  <c r="V146" i="3"/>
  <c r="L130" i="3"/>
  <c r="T130" i="3"/>
  <c r="C130" i="3"/>
  <c r="J130" i="3"/>
  <c r="S130" i="3"/>
  <c r="V130" i="3"/>
  <c r="I130" i="3"/>
  <c r="P130" i="3"/>
  <c r="R130" i="3"/>
  <c r="L114" i="3"/>
  <c r="T114" i="3"/>
  <c r="C114" i="3"/>
  <c r="J114" i="3"/>
  <c r="S114" i="3"/>
  <c r="V114" i="3"/>
  <c r="I114" i="3"/>
  <c r="R114" i="3"/>
  <c r="P114" i="3"/>
  <c r="R98" i="3"/>
  <c r="P98" i="3"/>
  <c r="L98" i="3"/>
  <c r="T98" i="3"/>
  <c r="C98" i="3"/>
  <c r="J98" i="3"/>
  <c r="S98" i="3"/>
  <c r="V98" i="3"/>
  <c r="I98" i="3"/>
  <c r="R82" i="3"/>
  <c r="P82" i="3"/>
  <c r="L82" i="3"/>
  <c r="T82" i="3"/>
  <c r="C82" i="3"/>
  <c r="J82" i="3"/>
  <c r="S82" i="3"/>
  <c r="V82" i="3"/>
  <c r="I82" i="3"/>
  <c r="G66" i="3"/>
  <c r="T66" i="3"/>
  <c r="D66" i="3"/>
  <c r="C66" i="3"/>
  <c r="J66" i="3"/>
  <c r="S66" i="3"/>
  <c r="Q66" i="3"/>
  <c r="V66" i="3"/>
  <c r="I66" i="3"/>
  <c r="O66" i="3"/>
  <c r="M66" i="3"/>
  <c r="R66" i="3"/>
  <c r="P66" i="3"/>
  <c r="L66" i="3"/>
  <c r="O50" i="3"/>
  <c r="M50" i="3"/>
  <c r="R50" i="3"/>
  <c r="P50" i="3"/>
  <c r="L50" i="3"/>
  <c r="G50" i="3"/>
  <c r="T50" i="3"/>
  <c r="D50" i="3"/>
  <c r="C50" i="3"/>
  <c r="J50" i="3"/>
  <c r="S50" i="3"/>
  <c r="Q50" i="3"/>
  <c r="V50" i="3"/>
  <c r="I50" i="3"/>
  <c r="O34" i="3"/>
  <c r="M34" i="3"/>
  <c r="R34" i="3"/>
  <c r="P34" i="3"/>
  <c r="L34" i="3"/>
  <c r="N34" i="3" s="1"/>
  <c r="G34" i="3"/>
  <c r="T34" i="3"/>
  <c r="D34" i="3"/>
  <c r="C34" i="3"/>
  <c r="J34" i="3"/>
  <c r="F34" i="3"/>
  <c r="S34" i="3"/>
  <c r="Q34" i="3"/>
  <c r="V34" i="3"/>
  <c r="I34" i="3"/>
  <c r="O18" i="3"/>
  <c r="M18" i="3"/>
  <c r="R18" i="3"/>
  <c r="P18" i="3"/>
  <c r="L18" i="3"/>
  <c r="G18" i="3"/>
  <c r="T18" i="3"/>
  <c r="D18" i="3"/>
  <c r="C18" i="3"/>
  <c r="J18" i="3"/>
  <c r="S18" i="3"/>
  <c r="Q18" i="3"/>
  <c r="V18" i="3"/>
  <c r="I18" i="3"/>
  <c r="S257" i="3"/>
  <c r="V257" i="3"/>
  <c r="I257" i="3"/>
  <c r="R257" i="3"/>
  <c r="P257" i="3"/>
  <c r="L257" i="3"/>
  <c r="C257" i="3"/>
  <c r="J257" i="3"/>
  <c r="T257" i="3"/>
  <c r="T241" i="3"/>
  <c r="C241" i="3"/>
  <c r="J241" i="3"/>
  <c r="S241" i="3"/>
  <c r="V241" i="3"/>
  <c r="I241" i="3"/>
  <c r="L241" i="3"/>
  <c r="P241" i="3"/>
  <c r="R241" i="3"/>
  <c r="R225" i="3"/>
  <c r="P225" i="3"/>
  <c r="L225" i="3"/>
  <c r="T225" i="3"/>
  <c r="C225" i="3"/>
  <c r="J225" i="3"/>
  <c r="V225" i="3"/>
  <c r="S225" i="3"/>
  <c r="I225" i="3"/>
  <c r="R209" i="3"/>
  <c r="P209" i="3"/>
  <c r="T209" i="3"/>
  <c r="C209" i="3"/>
  <c r="J209" i="3"/>
  <c r="V209" i="3"/>
  <c r="S209" i="3"/>
  <c r="I209" i="3"/>
  <c r="L209" i="3"/>
  <c r="S193" i="3"/>
  <c r="V193" i="3"/>
  <c r="I193" i="3"/>
  <c r="R193" i="3"/>
  <c r="P193" i="3"/>
  <c r="L193" i="3"/>
  <c r="T193" i="3"/>
  <c r="C193" i="3"/>
  <c r="J193" i="3"/>
  <c r="S177" i="3"/>
  <c r="V177" i="3"/>
  <c r="I177" i="3"/>
  <c r="R177" i="3"/>
  <c r="P177" i="3"/>
  <c r="T177" i="3"/>
  <c r="C177" i="3"/>
  <c r="L177" i="3"/>
  <c r="J177" i="3"/>
  <c r="R161" i="3"/>
  <c r="P161" i="3"/>
  <c r="L161" i="3"/>
  <c r="T161" i="3"/>
  <c r="C161" i="3"/>
  <c r="J161" i="3"/>
  <c r="V161" i="3"/>
  <c r="S161" i="3"/>
  <c r="I161" i="3"/>
  <c r="T145" i="3"/>
  <c r="C145" i="3"/>
  <c r="J145" i="3"/>
  <c r="S145" i="3"/>
  <c r="V145" i="3"/>
  <c r="I145" i="3"/>
  <c r="R145" i="3"/>
  <c r="P145" i="3"/>
  <c r="L145" i="3"/>
  <c r="T129" i="3"/>
  <c r="C129" i="3"/>
  <c r="J129" i="3"/>
  <c r="S129" i="3"/>
  <c r="V129" i="3"/>
  <c r="I129" i="3"/>
  <c r="R129" i="3"/>
  <c r="P129" i="3"/>
  <c r="L129" i="3"/>
  <c r="T113" i="3"/>
  <c r="C113" i="3"/>
  <c r="J113" i="3"/>
  <c r="S113" i="3"/>
  <c r="V113" i="3"/>
  <c r="I113" i="3"/>
  <c r="R113" i="3"/>
  <c r="P113" i="3"/>
  <c r="L113" i="3"/>
  <c r="L97" i="3"/>
  <c r="T97" i="3"/>
  <c r="C97" i="3"/>
  <c r="J97" i="3"/>
  <c r="S97" i="3"/>
  <c r="V97" i="3"/>
  <c r="I97" i="3"/>
  <c r="R97" i="3"/>
  <c r="P97" i="3"/>
  <c r="L81" i="3"/>
  <c r="T81" i="3"/>
  <c r="C81" i="3"/>
  <c r="J81" i="3"/>
  <c r="S81" i="3"/>
  <c r="V81" i="3"/>
  <c r="I81" i="3"/>
  <c r="R81" i="3"/>
  <c r="P81" i="3"/>
  <c r="L65" i="3"/>
  <c r="G65" i="3"/>
  <c r="T65" i="3"/>
  <c r="D65" i="3"/>
  <c r="C65" i="3"/>
  <c r="J65" i="3"/>
  <c r="S65" i="3"/>
  <c r="Q65" i="3"/>
  <c r="V65" i="3"/>
  <c r="I65" i="3"/>
  <c r="O65" i="3"/>
  <c r="M65" i="3"/>
  <c r="R65" i="3"/>
  <c r="P65" i="3"/>
  <c r="S49" i="3"/>
  <c r="Q49" i="3"/>
  <c r="V49" i="3"/>
  <c r="I49" i="3"/>
  <c r="O49" i="3"/>
  <c r="M49" i="3"/>
  <c r="R49" i="3"/>
  <c r="P49" i="3"/>
  <c r="L49" i="3"/>
  <c r="G49" i="3"/>
  <c r="T49" i="3"/>
  <c r="D49" i="3"/>
  <c r="C49" i="3"/>
  <c r="J49" i="3"/>
  <c r="S33" i="3"/>
  <c r="Q33" i="3"/>
  <c r="V33" i="3"/>
  <c r="I33" i="3"/>
  <c r="O33" i="3"/>
  <c r="M33" i="3"/>
  <c r="R33" i="3"/>
  <c r="P33" i="3"/>
  <c r="L33" i="3"/>
  <c r="G33" i="3"/>
  <c r="T33" i="3"/>
  <c r="D33" i="3"/>
  <c r="C33" i="3"/>
  <c r="J33" i="3"/>
  <c r="S17" i="3"/>
  <c r="Q17" i="3"/>
  <c r="V17" i="3"/>
  <c r="I17" i="3"/>
  <c r="O17" i="3"/>
  <c r="M17" i="3"/>
  <c r="R17" i="3"/>
  <c r="P17" i="3"/>
  <c r="L17" i="3"/>
  <c r="G17" i="3"/>
  <c r="T17" i="3"/>
  <c r="D17" i="3"/>
  <c r="C17" i="3"/>
  <c r="J17" i="3"/>
  <c r="F17" i="3"/>
  <c r="AN215" i="4"/>
  <c r="AB216" i="3"/>
  <c r="L260" i="3"/>
  <c r="T260" i="3"/>
  <c r="C260" i="3"/>
  <c r="J260" i="3"/>
  <c r="S260" i="3"/>
  <c r="V260" i="3"/>
  <c r="I260" i="3"/>
  <c r="P260" i="3"/>
  <c r="R260" i="3"/>
  <c r="R244" i="3"/>
  <c r="P244" i="3"/>
  <c r="L244" i="3"/>
  <c r="V244" i="3"/>
  <c r="T244" i="3"/>
  <c r="C244" i="3"/>
  <c r="S244" i="3"/>
  <c r="I244" i="3"/>
  <c r="J244" i="3"/>
  <c r="L228" i="3"/>
  <c r="T228" i="3"/>
  <c r="C228" i="3"/>
  <c r="J228" i="3"/>
  <c r="S228" i="3"/>
  <c r="V228" i="3"/>
  <c r="I228" i="3"/>
  <c r="P228" i="3"/>
  <c r="R228" i="3"/>
  <c r="L212" i="3"/>
  <c r="S212" i="3"/>
  <c r="V212" i="3"/>
  <c r="I212" i="3"/>
  <c r="R212" i="3"/>
  <c r="J212" i="3"/>
  <c r="P212" i="3"/>
  <c r="T212" i="3"/>
  <c r="C212" i="3"/>
  <c r="R196" i="3"/>
  <c r="P196" i="3"/>
  <c r="L196" i="3"/>
  <c r="T196" i="3"/>
  <c r="C196" i="3"/>
  <c r="J196" i="3"/>
  <c r="S196" i="3"/>
  <c r="I196" i="3"/>
  <c r="K196" i="3" s="1"/>
  <c r="V196" i="3"/>
  <c r="R180" i="3"/>
  <c r="P180" i="3"/>
  <c r="L180" i="3"/>
  <c r="T180" i="3"/>
  <c r="C180" i="3"/>
  <c r="J180" i="3"/>
  <c r="S180" i="3"/>
  <c r="I180" i="3"/>
  <c r="V180" i="3"/>
  <c r="L164" i="3"/>
  <c r="T164" i="3"/>
  <c r="C164" i="3"/>
  <c r="J164" i="3"/>
  <c r="S164" i="3"/>
  <c r="V164" i="3"/>
  <c r="I164" i="3"/>
  <c r="P164" i="3"/>
  <c r="R164" i="3"/>
  <c r="T148" i="3"/>
  <c r="C148" i="3"/>
  <c r="J148" i="3"/>
  <c r="S148" i="3"/>
  <c r="V148" i="3"/>
  <c r="I148" i="3"/>
  <c r="P148" i="3"/>
  <c r="R148" i="3"/>
  <c r="L148" i="3"/>
  <c r="S132" i="3"/>
  <c r="V132" i="3"/>
  <c r="I132" i="3"/>
  <c r="R132" i="3"/>
  <c r="P132" i="3"/>
  <c r="L132" i="3"/>
  <c r="J132" i="3"/>
  <c r="T132" i="3"/>
  <c r="C132" i="3"/>
  <c r="S116" i="3"/>
  <c r="V116" i="3"/>
  <c r="I116" i="3"/>
  <c r="R116" i="3"/>
  <c r="P116" i="3"/>
  <c r="L116" i="3"/>
  <c r="T116" i="3"/>
  <c r="C116" i="3"/>
  <c r="J116" i="3"/>
  <c r="T100" i="3"/>
  <c r="C100" i="3"/>
  <c r="J100" i="3"/>
  <c r="S100" i="3"/>
  <c r="V100" i="3"/>
  <c r="I100" i="3"/>
  <c r="R100" i="3"/>
  <c r="P100" i="3"/>
  <c r="L100" i="3"/>
  <c r="T84" i="3"/>
  <c r="C84" i="3"/>
  <c r="J84" i="3"/>
  <c r="S84" i="3"/>
  <c r="V84" i="3"/>
  <c r="I84" i="3"/>
  <c r="R84" i="3"/>
  <c r="P84" i="3"/>
  <c r="L84" i="3"/>
  <c r="O68" i="3"/>
  <c r="M68" i="3"/>
  <c r="R68" i="3"/>
  <c r="P68" i="3"/>
  <c r="L68" i="3"/>
  <c r="G68" i="3"/>
  <c r="T68" i="3"/>
  <c r="D68" i="3"/>
  <c r="C68" i="3"/>
  <c r="J68" i="3"/>
  <c r="F68" i="3"/>
  <c r="S68" i="3"/>
  <c r="Q68" i="3"/>
  <c r="V68" i="3"/>
  <c r="I68" i="3"/>
  <c r="K68" i="3" s="1"/>
  <c r="G52" i="3"/>
  <c r="T52" i="3"/>
  <c r="D52" i="3"/>
  <c r="C52" i="3"/>
  <c r="J52" i="3"/>
  <c r="S52" i="3"/>
  <c r="Q52" i="3"/>
  <c r="V52" i="3"/>
  <c r="I52" i="3"/>
  <c r="O52" i="3"/>
  <c r="M52" i="3"/>
  <c r="R52" i="3"/>
  <c r="P52" i="3"/>
  <c r="L52" i="3"/>
  <c r="G36" i="3"/>
  <c r="D36" i="3"/>
  <c r="C36" i="3"/>
  <c r="G20" i="3"/>
  <c r="T20" i="3"/>
  <c r="D20" i="3"/>
  <c r="C20" i="3"/>
  <c r="J20" i="3"/>
  <c r="S20" i="3"/>
  <c r="Q20" i="3"/>
  <c r="V20" i="3"/>
  <c r="I20" i="3"/>
  <c r="K20" i="3" s="1"/>
  <c r="O20" i="3"/>
  <c r="M20" i="3"/>
  <c r="R20" i="3"/>
  <c r="P20" i="3"/>
  <c r="L20" i="3"/>
  <c r="AN106" i="4"/>
  <c r="AB107" i="3"/>
  <c r="AN58" i="4"/>
  <c r="AB59" i="3"/>
  <c r="AN142" i="4"/>
  <c r="AB143" i="3"/>
  <c r="AN22" i="4"/>
  <c r="AB23" i="3"/>
  <c r="R246" i="3"/>
  <c r="P246" i="3"/>
  <c r="L246" i="3"/>
  <c r="T246" i="3"/>
  <c r="C246" i="3"/>
  <c r="J246" i="3"/>
  <c r="V246" i="3"/>
  <c r="S246" i="3"/>
  <c r="I246" i="3"/>
  <c r="S214" i="3"/>
  <c r="V214" i="3"/>
  <c r="I214" i="3"/>
  <c r="L214" i="3"/>
  <c r="R214" i="3"/>
  <c r="J214" i="3"/>
  <c r="P214" i="3"/>
  <c r="T214" i="3"/>
  <c r="C214" i="3"/>
  <c r="S166" i="3"/>
  <c r="V166" i="3"/>
  <c r="I166" i="3"/>
  <c r="R166" i="3"/>
  <c r="P166" i="3"/>
  <c r="L166" i="3"/>
  <c r="C166" i="3"/>
  <c r="J166" i="3"/>
  <c r="T166" i="3"/>
  <c r="T118" i="3"/>
  <c r="S118" i="3"/>
  <c r="L118" i="3"/>
  <c r="R118" i="3"/>
  <c r="C118" i="3"/>
  <c r="J118" i="3"/>
  <c r="V118" i="3"/>
  <c r="I118" i="3"/>
  <c r="P118" i="3"/>
  <c r="O54" i="3"/>
  <c r="M54" i="3"/>
  <c r="R54" i="3"/>
  <c r="P54" i="3"/>
  <c r="L54" i="3"/>
  <c r="G54" i="3"/>
  <c r="T54" i="3"/>
  <c r="D54" i="3"/>
  <c r="C54" i="3"/>
  <c r="J54" i="3"/>
  <c r="F54" i="3"/>
  <c r="S54" i="3"/>
  <c r="Q54" i="3"/>
  <c r="V54" i="3"/>
  <c r="I54" i="3"/>
  <c r="S255" i="3"/>
  <c r="V255" i="3"/>
  <c r="I255" i="3"/>
  <c r="R255" i="3"/>
  <c r="P255" i="3"/>
  <c r="L255" i="3"/>
  <c r="C255" i="3"/>
  <c r="J255" i="3"/>
  <c r="T255" i="3"/>
  <c r="T239" i="3"/>
  <c r="C239" i="3"/>
  <c r="J239" i="3"/>
  <c r="S239" i="3"/>
  <c r="V239" i="3"/>
  <c r="I239" i="3"/>
  <c r="P239" i="3"/>
  <c r="R239" i="3"/>
  <c r="L239" i="3"/>
  <c r="T223" i="3"/>
  <c r="C223" i="3"/>
  <c r="J223" i="3"/>
  <c r="S223" i="3"/>
  <c r="V223" i="3"/>
  <c r="I223" i="3"/>
  <c r="R223" i="3"/>
  <c r="P223" i="3"/>
  <c r="L223" i="3"/>
  <c r="T207" i="3"/>
  <c r="C207" i="3"/>
  <c r="J207" i="3"/>
  <c r="R207" i="3"/>
  <c r="P207" i="3"/>
  <c r="V207" i="3"/>
  <c r="S207" i="3"/>
  <c r="I207" i="3"/>
  <c r="L207" i="3"/>
  <c r="L191" i="3"/>
  <c r="T191" i="3"/>
  <c r="C191" i="3"/>
  <c r="J191" i="3"/>
  <c r="S191" i="3"/>
  <c r="V191" i="3"/>
  <c r="I191" i="3"/>
  <c r="R191" i="3"/>
  <c r="P191" i="3"/>
  <c r="T175" i="3"/>
  <c r="C175" i="3"/>
  <c r="J175" i="3"/>
  <c r="S175" i="3"/>
  <c r="V175" i="3"/>
  <c r="I175" i="3"/>
  <c r="R175" i="3"/>
  <c r="P175" i="3"/>
  <c r="L175" i="3"/>
  <c r="S159" i="3"/>
  <c r="V159" i="3"/>
  <c r="I159" i="3"/>
  <c r="R159" i="3"/>
  <c r="P159" i="3"/>
  <c r="L159" i="3"/>
  <c r="J159" i="3"/>
  <c r="C159" i="3"/>
  <c r="T159" i="3"/>
  <c r="R143" i="3"/>
  <c r="P143" i="3"/>
  <c r="L143" i="3"/>
  <c r="T143" i="3"/>
  <c r="C143" i="3"/>
  <c r="J143" i="3"/>
  <c r="V143" i="3"/>
  <c r="S143" i="3"/>
  <c r="I143" i="3"/>
  <c r="R127" i="3"/>
  <c r="P127" i="3"/>
  <c r="L127" i="3"/>
  <c r="T127" i="3"/>
  <c r="C127" i="3"/>
  <c r="J127" i="3"/>
  <c r="V127" i="3"/>
  <c r="S127" i="3"/>
  <c r="I127" i="3"/>
  <c r="R111" i="3"/>
  <c r="P111" i="3"/>
  <c r="L111" i="3"/>
  <c r="T111" i="3"/>
  <c r="C111" i="3"/>
  <c r="J111" i="3"/>
  <c r="S111" i="3"/>
  <c r="V111" i="3"/>
  <c r="I111" i="3"/>
  <c r="S95" i="3"/>
  <c r="V95" i="3"/>
  <c r="I95" i="3"/>
  <c r="R95" i="3"/>
  <c r="P95" i="3"/>
  <c r="L95" i="3"/>
  <c r="T95" i="3"/>
  <c r="C95" i="3"/>
  <c r="J95" i="3"/>
  <c r="S79" i="3"/>
  <c r="V79" i="3"/>
  <c r="I79" i="3"/>
  <c r="R79" i="3"/>
  <c r="P79" i="3"/>
  <c r="L79" i="3"/>
  <c r="T79" i="3"/>
  <c r="C79" i="3"/>
  <c r="J79" i="3"/>
  <c r="S63" i="3"/>
  <c r="Q63" i="3"/>
  <c r="V63" i="3"/>
  <c r="I63" i="3"/>
  <c r="O63" i="3"/>
  <c r="M63" i="3"/>
  <c r="R63" i="3"/>
  <c r="P63" i="3"/>
  <c r="L63" i="3"/>
  <c r="G63" i="3"/>
  <c r="T63" i="3"/>
  <c r="D63" i="3"/>
  <c r="C63" i="3"/>
  <c r="J63" i="3"/>
  <c r="Z269" i="4"/>
  <c r="L47" i="3"/>
  <c r="AC269" i="4"/>
  <c r="T47" i="3"/>
  <c r="J47" i="3"/>
  <c r="AF269" i="4"/>
  <c r="AB269" i="4"/>
  <c r="S47" i="3"/>
  <c r="Q47" i="3"/>
  <c r="P269" i="4"/>
  <c r="V47" i="3"/>
  <c r="I47" i="3"/>
  <c r="O47" i="3"/>
  <c r="M47" i="3"/>
  <c r="R47" i="3"/>
  <c r="O269" i="4"/>
  <c r="P47" i="3"/>
  <c r="L31" i="3"/>
  <c r="G31" i="3"/>
  <c r="T31" i="3"/>
  <c r="D31" i="3"/>
  <c r="C31" i="3"/>
  <c r="J31" i="3"/>
  <c r="S31" i="3"/>
  <c r="Q31" i="3"/>
  <c r="V31" i="3"/>
  <c r="I31" i="3"/>
  <c r="O31" i="3"/>
  <c r="M31" i="3"/>
  <c r="R31" i="3"/>
  <c r="P31" i="3"/>
  <c r="L15" i="3"/>
  <c r="G15" i="3"/>
  <c r="T15" i="3"/>
  <c r="D15" i="3"/>
  <c r="C15" i="3"/>
  <c r="J15" i="3"/>
  <c r="F15" i="3"/>
  <c r="S15" i="3"/>
  <c r="Q15" i="3"/>
  <c r="V15" i="3"/>
  <c r="I15" i="3"/>
  <c r="O15" i="3"/>
  <c r="M15" i="3"/>
  <c r="R15" i="3"/>
  <c r="P15" i="3"/>
  <c r="L254" i="3"/>
  <c r="T254" i="3"/>
  <c r="C254" i="3"/>
  <c r="J254" i="3"/>
  <c r="S254" i="3"/>
  <c r="V254" i="3"/>
  <c r="I254" i="3"/>
  <c r="R254" i="3"/>
  <c r="P254" i="3"/>
  <c r="S238" i="3"/>
  <c r="V238" i="3"/>
  <c r="I238" i="3"/>
  <c r="R238" i="3"/>
  <c r="P238" i="3"/>
  <c r="L238" i="3"/>
  <c r="J238" i="3"/>
  <c r="T238" i="3"/>
  <c r="C238" i="3"/>
  <c r="S222" i="3"/>
  <c r="V222" i="3"/>
  <c r="I222" i="3"/>
  <c r="R222" i="3"/>
  <c r="P222" i="3"/>
  <c r="L222" i="3"/>
  <c r="J222" i="3"/>
  <c r="T222" i="3"/>
  <c r="C222" i="3"/>
  <c r="S206" i="3"/>
  <c r="V206" i="3"/>
  <c r="I206" i="3"/>
  <c r="L206" i="3"/>
  <c r="R206" i="3"/>
  <c r="J206" i="3"/>
  <c r="P206" i="3"/>
  <c r="T206" i="3"/>
  <c r="C206" i="3"/>
  <c r="T190" i="3"/>
  <c r="C190" i="3"/>
  <c r="J190" i="3"/>
  <c r="S190" i="3"/>
  <c r="V190" i="3"/>
  <c r="I190" i="3"/>
  <c r="R190" i="3"/>
  <c r="P190" i="3"/>
  <c r="L190" i="3"/>
  <c r="S174" i="3"/>
  <c r="V174" i="3"/>
  <c r="I174" i="3"/>
  <c r="R174" i="3"/>
  <c r="P174" i="3"/>
  <c r="L174" i="3"/>
  <c r="C174" i="3"/>
  <c r="J174" i="3"/>
  <c r="T174" i="3"/>
  <c r="R158" i="3"/>
  <c r="P158" i="3"/>
  <c r="L158" i="3"/>
  <c r="T158" i="3"/>
  <c r="C158" i="3"/>
  <c r="S158" i="3"/>
  <c r="I158" i="3"/>
  <c r="J158" i="3"/>
  <c r="V158" i="3"/>
  <c r="L142" i="3"/>
  <c r="T142" i="3"/>
  <c r="C142" i="3"/>
  <c r="J142" i="3"/>
  <c r="S142" i="3"/>
  <c r="V142" i="3"/>
  <c r="I142" i="3"/>
  <c r="P142" i="3"/>
  <c r="R142" i="3"/>
  <c r="L126" i="3"/>
  <c r="T126" i="3"/>
  <c r="C126" i="3"/>
  <c r="J126" i="3"/>
  <c r="S126" i="3"/>
  <c r="V126" i="3"/>
  <c r="I126" i="3"/>
  <c r="P126" i="3"/>
  <c r="R126" i="3"/>
  <c r="L110" i="3"/>
  <c r="T110" i="3"/>
  <c r="C110" i="3"/>
  <c r="J110" i="3"/>
  <c r="S110" i="3"/>
  <c r="V110" i="3"/>
  <c r="I110" i="3"/>
  <c r="R110" i="3"/>
  <c r="P110" i="3"/>
  <c r="R94" i="3"/>
  <c r="P94" i="3"/>
  <c r="L94" i="3"/>
  <c r="T94" i="3"/>
  <c r="C94" i="3"/>
  <c r="J94" i="3"/>
  <c r="S94" i="3"/>
  <c r="V94" i="3"/>
  <c r="I94" i="3"/>
  <c r="R78" i="3"/>
  <c r="P78" i="3"/>
  <c r="L78" i="3"/>
  <c r="T78" i="3"/>
  <c r="C78" i="3"/>
  <c r="J78" i="3"/>
  <c r="S78" i="3"/>
  <c r="V78" i="3"/>
  <c r="I78" i="3"/>
  <c r="G62" i="3"/>
  <c r="T62" i="3"/>
  <c r="S62" i="3"/>
  <c r="O62" i="3"/>
  <c r="R62" i="3"/>
  <c r="P62" i="3"/>
  <c r="L62" i="3"/>
  <c r="M62" i="3"/>
  <c r="D62" i="3"/>
  <c r="C62" i="3"/>
  <c r="J62" i="3"/>
  <c r="Q62" i="3"/>
  <c r="V62" i="3"/>
  <c r="I62" i="3"/>
  <c r="O46" i="3"/>
  <c r="M46" i="3"/>
  <c r="R46" i="3"/>
  <c r="P46" i="3"/>
  <c r="L46" i="3"/>
  <c r="G46" i="3"/>
  <c r="T46" i="3"/>
  <c r="D46" i="3"/>
  <c r="C46" i="3"/>
  <c r="J46" i="3"/>
  <c r="S46" i="3"/>
  <c r="Q46" i="3"/>
  <c r="V46" i="3"/>
  <c r="I46" i="3"/>
  <c r="O30" i="3"/>
  <c r="M30" i="3"/>
  <c r="R30" i="3"/>
  <c r="P30" i="3"/>
  <c r="L30" i="3"/>
  <c r="G30" i="3"/>
  <c r="T30" i="3"/>
  <c r="D30" i="3"/>
  <c r="C30" i="3"/>
  <c r="J30" i="3"/>
  <c r="S30" i="3"/>
  <c r="Q30" i="3"/>
  <c r="V30" i="3"/>
  <c r="I30" i="3"/>
  <c r="O14" i="3"/>
  <c r="M14" i="3"/>
  <c r="R14" i="3"/>
  <c r="P14" i="3"/>
  <c r="L14" i="3"/>
  <c r="G14" i="3"/>
  <c r="T14" i="3"/>
  <c r="D14" i="3"/>
  <c r="C14" i="3"/>
  <c r="J14" i="3"/>
  <c r="S14" i="3"/>
  <c r="Q14" i="3"/>
  <c r="V14" i="3"/>
  <c r="I14" i="3"/>
  <c r="S253" i="3"/>
  <c r="V253" i="3"/>
  <c r="I253" i="3"/>
  <c r="R253" i="3"/>
  <c r="P253" i="3"/>
  <c r="L253" i="3"/>
  <c r="J253" i="3"/>
  <c r="T253" i="3"/>
  <c r="C253" i="3"/>
  <c r="R237" i="3"/>
  <c r="P237" i="3"/>
  <c r="L237" i="3"/>
  <c r="T237" i="3"/>
  <c r="C237" i="3"/>
  <c r="S237" i="3"/>
  <c r="I237" i="3"/>
  <c r="J237" i="3"/>
  <c r="V237" i="3"/>
  <c r="R221" i="3"/>
  <c r="P221" i="3"/>
  <c r="L221" i="3"/>
  <c r="T221" i="3"/>
  <c r="C221" i="3"/>
  <c r="J221" i="3"/>
  <c r="V221" i="3"/>
  <c r="S221" i="3"/>
  <c r="I221" i="3"/>
  <c r="R205" i="3"/>
  <c r="P205" i="3"/>
  <c r="T205" i="3"/>
  <c r="C205" i="3"/>
  <c r="J205" i="3"/>
  <c r="V205" i="3"/>
  <c r="S205" i="3"/>
  <c r="I205" i="3"/>
  <c r="L205" i="3"/>
  <c r="S189" i="3"/>
  <c r="V189" i="3"/>
  <c r="I189" i="3"/>
  <c r="R189" i="3"/>
  <c r="P189" i="3"/>
  <c r="L189" i="3"/>
  <c r="C189" i="3"/>
  <c r="J189" i="3"/>
  <c r="T189" i="3"/>
  <c r="R173" i="3"/>
  <c r="P173" i="3"/>
  <c r="L173" i="3"/>
  <c r="T173" i="3"/>
  <c r="C173" i="3"/>
  <c r="J173" i="3"/>
  <c r="S173" i="3"/>
  <c r="I173" i="3"/>
  <c r="V173" i="3"/>
  <c r="L157" i="3"/>
  <c r="T157" i="3"/>
  <c r="C157" i="3"/>
  <c r="J157" i="3"/>
  <c r="R157" i="3"/>
  <c r="V157" i="3"/>
  <c r="P157" i="3"/>
  <c r="I157" i="3"/>
  <c r="S157" i="3"/>
  <c r="T141" i="3"/>
  <c r="C141" i="3"/>
  <c r="J141" i="3"/>
  <c r="S141" i="3"/>
  <c r="V141" i="3"/>
  <c r="I141" i="3"/>
  <c r="R141" i="3"/>
  <c r="P141" i="3"/>
  <c r="L141" i="3"/>
  <c r="T125" i="3"/>
  <c r="C125" i="3"/>
  <c r="J125" i="3"/>
  <c r="S125" i="3"/>
  <c r="V125" i="3"/>
  <c r="I125" i="3"/>
  <c r="R125" i="3"/>
  <c r="P125" i="3"/>
  <c r="L125" i="3"/>
  <c r="L109" i="3"/>
  <c r="T109" i="3"/>
  <c r="C109" i="3"/>
  <c r="J109" i="3"/>
  <c r="S109" i="3"/>
  <c r="V109" i="3"/>
  <c r="I109" i="3"/>
  <c r="R109" i="3"/>
  <c r="P109" i="3"/>
  <c r="L93" i="3"/>
  <c r="T93" i="3"/>
  <c r="C93" i="3"/>
  <c r="J93" i="3"/>
  <c r="S93" i="3"/>
  <c r="V93" i="3"/>
  <c r="I93" i="3"/>
  <c r="R93" i="3"/>
  <c r="P93" i="3"/>
  <c r="L77" i="3"/>
  <c r="T77" i="3"/>
  <c r="C77" i="3"/>
  <c r="J77" i="3"/>
  <c r="S77" i="3"/>
  <c r="V77" i="3"/>
  <c r="I77" i="3"/>
  <c r="R77" i="3"/>
  <c r="P77" i="3"/>
  <c r="S61" i="3"/>
  <c r="Q61" i="3"/>
  <c r="V61" i="3"/>
  <c r="I61" i="3"/>
  <c r="O61" i="3"/>
  <c r="M61" i="3"/>
  <c r="R61" i="3"/>
  <c r="P61" i="3"/>
  <c r="L61" i="3"/>
  <c r="G61" i="3"/>
  <c r="T61" i="3"/>
  <c r="D61" i="3"/>
  <c r="C61" i="3"/>
  <c r="J61" i="3"/>
  <c r="F61" i="3"/>
  <c r="S45" i="3"/>
  <c r="Q45" i="3"/>
  <c r="V45" i="3"/>
  <c r="I45" i="3"/>
  <c r="O45" i="3"/>
  <c r="M45" i="3"/>
  <c r="R45" i="3"/>
  <c r="P45" i="3"/>
  <c r="L45" i="3"/>
  <c r="G45" i="3"/>
  <c r="T45" i="3"/>
  <c r="D45" i="3"/>
  <c r="C45" i="3"/>
  <c r="J45" i="3"/>
  <c r="F45" i="3"/>
  <c r="S29" i="3"/>
  <c r="Q29" i="3"/>
  <c r="V29" i="3"/>
  <c r="I29" i="3"/>
  <c r="O29" i="3"/>
  <c r="M29" i="3"/>
  <c r="R29" i="3"/>
  <c r="P29" i="3"/>
  <c r="L29" i="3"/>
  <c r="G29" i="3"/>
  <c r="T29" i="3"/>
  <c r="D29" i="3"/>
  <c r="C29" i="3"/>
  <c r="J29" i="3"/>
  <c r="S13" i="3"/>
  <c r="Q13" i="3"/>
  <c r="V13" i="3"/>
  <c r="I13" i="3"/>
  <c r="O13" i="3"/>
  <c r="M13" i="3"/>
  <c r="R13" i="3"/>
  <c r="P13" i="3"/>
  <c r="L13" i="3"/>
  <c r="G13" i="3"/>
  <c r="T13" i="3"/>
  <c r="D13" i="3"/>
  <c r="C13" i="3"/>
  <c r="J13" i="3"/>
  <c r="AN251" i="4"/>
  <c r="AB252" i="3"/>
  <c r="AN203" i="4"/>
  <c r="AB204" i="3"/>
  <c r="L256" i="3"/>
  <c r="T256" i="3"/>
  <c r="C256" i="3"/>
  <c r="J256" i="3"/>
  <c r="S256" i="3"/>
  <c r="V256" i="3"/>
  <c r="I256" i="3"/>
  <c r="P256" i="3"/>
  <c r="R256" i="3"/>
  <c r="R240" i="3"/>
  <c r="P240" i="3"/>
  <c r="L240" i="3"/>
  <c r="S240" i="3"/>
  <c r="I240" i="3"/>
  <c r="J240" i="3"/>
  <c r="V240" i="3"/>
  <c r="C240" i="3"/>
  <c r="T240" i="3"/>
  <c r="L224" i="3"/>
  <c r="T224" i="3"/>
  <c r="C224" i="3"/>
  <c r="J224" i="3"/>
  <c r="S224" i="3"/>
  <c r="V224" i="3"/>
  <c r="I224" i="3"/>
  <c r="P224" i="3"/>
  <c r="R224" i="3"/>
  <c r="L208" i="3"/>
  <c r="S208" i="3"/>
  <c r="V208" i="3"/>
  <c r="I208" i="3"/>
  <c r="R208" i="3"/>
  <c r="J208" i="3"/>
  <c r="P208" i="3"/>
  <c r="T208" i="3"/>
  <c r="C208" i="3"/>
  <c r="R192" i="3"/>
  <c r="P192" i="3"/>
  <c r="L192" i="3"/>
  <c r="T192" i="3"/>
  <c r="C192" i="3"/>
  <c r="J192" i="3"/>
  <c r="V192" i="3"/>
  <c r="S192" i="3"/>
  <c r="I192" i="3"/>
  <c r="R176" i="3"/>
  <c r="P176" i="3"/>
  <c r="L176" i="3"/>
  <c r="V176" i="3"/>
  <c r="T176" i="3"/>
  <c r="C176" i="3"/>
  <c r="S176" i="3"/>
  <c r="I176" i="3"/>
  <c r="J176" i="3"/>
  <c r="T160" i="3"/>
  <c r="C160" i="3"/>
  <c r="J160" i="3"/>
  <c r="S160" i="3"/>
  <c r="V160" i="3"/>
  <c r="I160" i="3"/>
  <c r="P160" i="3"/>
  <c r="R160" i="3"/>
  <c r="L160" i="3"/>
  <c r="S144" i="3"/>
  <c r="V144" i="3"/>
  <c r="I144" i="3"/>
  <c r="R144" i="3"/>
  <c r="P144" i="3"/>
  <c r="L144" i="3"/>
  <c r="C144" i="3"/>
  <c r="J144" i="3"/>
  <c r="T144" i="3"/>
  <c r="S128" i="3"/>
  <c r="V128" i="3"/>
  <c r="I128" i="3"/>
  <c r="R128" i="3"/>
  <c r="P128" i="3"/>
  <c r="L128" i="3"/>
  <c r="C128" i="3"/>
  <c r="J128" i="3"/>
  <c r="T128" i="3"/>
  <c r="S112" i="3"/>
  <c r="V112" i="3"/>
  <c r="I112" i="3"/>
  <c r="R112" i="3"/>
  <c r="P112" i="3"/>
  <c r="L112" i="3"/>
  <c r="T112" i="3"/>
  <c r="C112" i="3"/>
  <c r="J112" i="3"/>
  <c r="T96" i="3"/>
  <c r="C96" i="3"/>
  <c r="J96" i="3"/>
  <c r="S96" i="3"/>
  <c r="V96" i="3"/>
  <c r="I96" i="3"/>
  <c r="R96" i="3"/>
  <c r="P96" i="3"/>
  <c r="L96" i="3"/>
  <c r="T80" i="3"/>
  <c r="C80" i="3"/>
  <c r="J80" i="3"/>
  <c r="S80" i="3"/>
  <c r="V80" i="3"/>
  <c r="I80" i="3"/>
  <c r="R80" i="3"/>
  <c r="P80" i="3"/>
  <c r="L80" i="3"/>
  <c r="O64" i="3"/>
  <c r="M64" i="3"/>
  <c r="R64" i="3"/>
  <c r="P64" i="3"/>
  <c r="L64" i="3"/>
  <c r="G64" i="3"/>
  <c r="T64" i="3"/>
  <c r="D64" i="3"/>
  <c r="C64" i="3"/>
  <c r="J64" i="3"/>
  <c r="S64" i="3"/>
  <c r="Q64" i="3"/>
  <c r="V64" i="3"/>
  <c r="I64" i="3"/>
  <c r="G48" i="3"/>
  <c r="T48" i="3"/>
  <c r="D48" i="3"/>
  <c r="C48" i="3"/>
  <c r="J48" i="3"/>
  <c r="S48" i="3"/>
  <c r="Q48" i="3"/>
  <c r="V48" i="3"/>
  <c r="I48" i="3"/>
  <c r="O48" i="3"/>
  <c r="M48" i="3"/>
  <c r="R48" i="3"/>
  <c r="P48" i="3"/>
  <c r="L48" i="3"/>
  <c r="G32" i="3"/>
  <c r="T32" i="3"/>
  <c r="D32" i="3"/>
  <c r="C32" i="3"/>
  <c r="J32" i="3"/>
  <c r="S32" i="3"/>
  <c r="Q32" i="3"/>
  <c r="V32" i="3"/>
  <c r="I32" i="3"/>
  <c r="O32" i="3"/>
  <c r="M32" i="3"/>
  <c r="R32" i="3"/>
  <c r="P32" i="3"/>
  <c r="L32" i="3"/>
  <c r="G16" i="3"/>
  <c r="T16" i="3"/>
  <c r="D16" i="3"/>
  <c r="C16" i="3"/>
  <c r="J16" i="3"/>
  <c r="S16" i="3"/>
  <c r="Q16" i="3"/>
  <c r="V16" i="3"/>
  <c r="I16" i="3"/>
  <c r="O16" i="3"/>
  <c r="M16" i="3"/>
  <c r="R16" i="3"/>
  <c r="P16" i="3"/>
  <c r="L16" i="3"/>
  <c r="AN154" i="4"/>
  <c r="AB155" i="3"/>
  <c r="AN94" i="4"/>
  <c r="AB95" i="3"/>
  <c r="AN46" i="4"/>
  <c r="AB47" i="3"/>
  <c r="T215" i="3"/>
  <c r="C215" i="3"/>
  <c r="J215" i="3"/>
  <c r="R215" i="3"/>
  <c r="P215" i="3"/>
  <c r="V215" i="3"/>
  <c r="S215" i="3"/>
  <c r="I215" i="3"/>
  <c r="L215" i="3"/>
  <c r="L119" i="3"/>
  <c r="T119" i="3"/>
  <c r="C119" i="3"/>
  <c r="J119" i="3"/>
  <c r="V119" i="3"/>
  <c r="P119" i="3"/>
  <c r="S119" i="3"/>
  <c r="I119" i="3"/>
  <c r="R119" i="3"/>
  <c r="L134" i="3"/>
  <c r="T134" i="3"/>
  <c r="C134" i="3"/>
  <c r="J134" i="3"/>
  <c r="S134" i="3"/>
  <c r="V134" i="3"/>
  <c r="I134" i="3"/>
  <c r="P134" i="3"/>
  <c r="R134" i="3"/>
  <c r="B271" i="4"/>
  <c r="S251" i="3"/>
  <c r="V251" i="3"/>
  <c r="I251" i="3"/>
  <c r="R251" i="3"/>
  <c r="P251" i="3"/>
  <c r="L251" i="3"/>
  <c r="T251" i="3"/>
  <c r="C251" i="3"/>
  <c r="J251" i="3"/>
  <c r="T235" i="3"/>
  <c r="C235" i="3"/>
  <c r="J235" i="3"/>
  <c r="S235" i="3"/>
  <c r="V235" i="3"/>
  <c r="I235" i="3"/>
  <c r="P235" i="3"/>
  <c r="R235" i="3"/>
  <c r="L235" i="3"/>
  <c r="T219" i="3"/>
  <c r="C219" i="3"/>
  <c r="J219" i="3"/>
  <c r="R219" i="3"/>
  <c r="P219" i="3"/>
  <c r="V219" i="3"/>
  <c r="S219" i="3"/>
  <c r="I219" i="3"/>
  <c r="L219" i="3"/>
  <c r="T203" i="3"/>
  <c r="C203" i="3"/>
  <c r="J203" i="3"/>
  <c r="R203" i="3"/>
  <c r="P203" i="3"/>
  <c r="V203" i="3"/>
  <c r="S203" i="3"/>
  <c r="I203" i="3"/>
  <c r="L203" i="3"/>
  <c r="L187" i="3"/>
  <c r="T187" i="3"/>
  <c r="C187" i="3"/>
  <c r="J187" i="3"/>
  <c r="S187" i="3"/>
  <c r="V187" i="3"/>
  <c r="I187" i="3"/>
  <c r="P187" i="3"/>
  <c r="R187" i="3"/>
  <c r="T171" i="3"/>
  <c r="C171" i="3"/>
  <c r="J171" i="3"/>
  <c r="S171" i="3"/>
  <c r="V171" i="3"/>
  <c r="I171" i="3"/>
  <c r="R171" i="3"/>
  <c r="P171" i="3"/>
  <c r="L171" i="3"/>
  <c r="S155" i="3"/>
  <c r="V155" i="3"/>
  <c r="I155" i="3"/>
  <c r="R155" i="3"/>
  <c r="P155" i="3"/>
  <c r="L155" i="3"/>
  <c r="J155" i="3"/>
  <c r="T155" i="3"/>
  <c r="C155" i="3"/>
  <c r="R139" i="3"/>
  <c r="P139" i="3"/>
  <c r="L139" i="3"/>
  <c r="T139" i="3"/>
  <c r="C139" i="3"/>
  <c r="J139" i="3"/>
  <c r="V139" i="3"/>
  <c r="S139" i="3"/>
  <c r="I139" i="3"/>
  <c r="R123" i="3"/>
  <c r="L123" i="3"/>
  <c r="T123" i="3"/>
  <c r="C123" i="3"/>
  <c r="J123" i="3"/>
  <c r="V123" i="3"/>
  <c r="P123" i="3"/>
  <c r="I123" i="3"/>
  <c r="S123" i="3"/>
  <c r="S107" i="3"/>
  <c r="V107" i="3"/>
  <c r="I107" i="3"/>
  <c r="R107" i="3"/>
  <c r="P107" i="3"/>
  <c r="L107" i="3"/>
  <c r="T107" i="3"/>
  <c r="C107" i="3"/>
  <c r="J107" i="3"/>
  <c r="S91" i="3"/>
  <c r="V91" i="3"/>
  <c r="I91" i="3"/>
  <c r="R91" i="3"/>
  <c r="P91" i="3"/>
  <c r="L91" i="3"/>
  <c r="T91" i="3"/>
  <c r="C91" i="3"/>
  <c r="J91" i="3"/>
  <c r="S75" i="3"/>
  <c r="V75" i="3"/>
  <c r="I75" i="3"/>
  <c r="R75" i="3"/>
  <c r="P75" i="3"/>
  <c r="L75" i="3"/>
  <c r="T75" i="3"/>
  <c r="C75" i="3"/>
  <c r="J75" i="3"/>
  <c r="Z270" i="4"/>
  <c r="L59" i="3"/>
  <c r="G59" i="3"/>
  <c r="AC270" i="4"/>
  <c r="T59" i="3"/>
  <c r="D59" i="3"/>
  <c r="J59" i="3"/>
  <c r="AF270" i="4"/>
  <c r="AB270" i="4"/>
  <c r="S59" i="3"/>
  <c r="Q59" i="3"/>
  <c r="P270" i="4"/>
  <c r="V59" i="3"/>
  <c r="I59" i="3"/>
  <c r="O59" i="3"/>
  <c r="M59" i="3"/>
  <c r="R59" i="3"/>
  <c r="O270" i="4"/>
  <c r="P59" i="3"/>
  <c r="L43" i="3"/>
  <c r="G43" i="3"/>
  <c r="T43" i="3"/>
  <c r="D43" i="3"/>
  <c r="C43" i="3"/>
  <c r="J43" i="3"/>
  <c r="S43" i="3"/>
  <c r="Q43" i="3"/>
  <c r="V43" i="3"/>
  <c r="I43" i="3"/>
  <c r="O43" i="3"/>
  <c r="M43" i="3"/>
  <c r="R43" i="3"/>
  <c r="P43" i="3"/>
  <c r="L27" i="3"/>
  <c r="G27" i="3"/>
  <c r="T27" i="3"/>
  <c r="D27" i="3"/>
  <c r="C27" i="3"/>
  <c r="J27" i="3"/>
  <c r="S27" i="3"/>
  <c r="Q27" i="3"/>
  <c r="V27" i="3"/>
  <c r="I27" i="3"/>
  <c r="O27" i="3"/>
  <c r="M27" i="3"/>
  <c r="R27" i="3"/>
  <c r="P27" i="3"/>
  <c r="G11" i="3"/>
  <c r="T11" i="3"/>
  <c r="D11" i="3"/>
  <c r="C11" i="3"/>
  <c r="J11" i="3"/>
  <c r="S11" i="3"/>
  <c r="V11" i="3"/>
  <c r="O11" i="3"/>
  <c r="M11" i="3"/>
  <c r="R11" i="3"/>
  <c r="P11" i="3"/>
  <c r="L250" i="3"/>
  <c r="T250" i="3"/>
  <c r="C250" i="3"/>
  <c r="J250" i="3"/>
  <c r="S250" i="3"/>
  <c r="V250" i="3"/>
  <c r="I250" i="3"/>
  <c r="P250" i="3"/>
  <c r="R250" i="3"/>
  <c r="S234" i="3"/>
  <c r="V234" i="3"/>
  <c r="I234" i="3"/>
  <c r="R234" i="3"/>
  <c r="P234" i="3"/>
  <c r="L234" i="3"/>
  <c r="J234" i="3"/>
  <c r="T234" i="3"/>
  <c r="C234" i="3"/>
  <c r="S218" i="3"/>
  <c r="V218" i="3"/>
  <c r="I218" i="3"/>
  <c r="L218" i="3"/>
  <c r="R218" i="3"/>
  <c r="J218" i="3"/>
  <c r="P218" i="3"/>
  <c r="T218" i="3"/>
  <c r="C218" i="3"/>
  <c r="T202" i="3"/>
  <c r="C202" i="3"/>
  <c r="J202" i="3"/>
  <c r="S202" i="3"/>
  <c r="V202" i="3"/>
  <c r="I202" i="3"/>
  <c r="R202" i="3"/>
  <c r="P202" i="3"/>
  <c r="L202" i="3"/>
  <c r="T186" i="3"/>
  <c r="C186" i="3"/>
  <c r="J186" i="3"/>
  <c r="S186" i="3"/>
  <c r="V186" i="3"/>
  <c r="I186" i="3"/>
  <c r="R186" i="3"/>
  <c r="P186" i="3"/>
  <c r="L186" i="3"/>
  <c r="S170" i="3"/>
  <c r="V170" i="3"/>
  <c r="I170" i="3"/>
  <c r="R170" i="3"/>
  <c r="P170" i="3"/>
  <c r="L170" i="3"/>
  <c r="T170" i="3"/>
  <c r="C170" i="3"/>
  <c r="J170" i="3"/>
  <c r="R154" i="3"/>
  <c r="P154" i="3"/>
  <c r="L154" i="3"/>
  <c r="T154" i="3"/>
  <c r="C154" i="3"/>
  <c r="S154" i="3"/>
  <c r="I154" i="3"/>
  <c r="J154" i="3"/>
  <c r="V154" i="3"/>
  <c r="L138" i="3"/>
  <c r="T138" i="3"/>
  <c r="C138" i="3"/>
  <c r="J138" i="3"/>
  <c r="S138" i="3"/>
  <c r="V138" i="3"/>
  <c r="I138" i="3"/>
  <c r="P138" i="3"/>
  <c r="R138" i="3"/>
  <c r="T122" i="3"/>
  <c r="C122" i="3"/>
  <c r="J122" i="3"/>
  <c r="S122" i="3"/>
  <c r="V122" i="3"/>
  <c r="I122" i="3"/>
  <c r="R122" i="3"/>
  <c r="L122" i="3"/>
  <c r="P122" i="3"/>
  <c r="R106" i="3"/>
  <c r="P106" i="3"/>
  <c r="L106" i="3"/>
  <c r="T106" i="3"/>
  <c r="C106" i="3"/>
  <c r="J106" i="3"/>
  <c r="S106" i="3"/>
  <c r="V106" i="3"/>
  <c r="I106" i="3"/>
  <c r="R90" i="3"/>
  <c r="P90" i="3"/>
  <c r="L90" i="3"/>
  <c r="T90" i="3"/>
  <c r="C90" i="3"/>
  <c r="J90" i="3"/>
  <c r="S90" i="3"/>
  <c r="V90" i="3"/>
  <c r="I90" i="3"/>
  <c r="T74" i="3"/>
  <c r="D74" i="3"/>
  <c r="C74" i="3"/>
  <c r="J74" i="3"/>
  <c r="S74" i="3"/>
  <c r="Q74" i="3"/>
  <c r="V74" i="3"/>
  <c r="I74" i="3"/>
  <c r="O74" i="3"/>
  <c r="M74" i="3"/>
  <c r="R74" i="3"/>
  <c r="P74" i="3"/>
  <c r="L74" i="3"/>
  <c r="O58" i="3"/>
  <c r="M58" i="3"/>
  <c r="R58" i="3"/>
  <c r="P58" i="3"/>
  <c r="L58" i="3"/>
  <c r="G58" i="3"/>
  <c r="T58" i="3"/>
  <c r="D58" i="3"/>
  <c r="C58" i="3"/>
  <c r="J58" i="3"/>
  <c r="S58" i="3"/>
  <c r="Q58" i="3"/>
  <c r="V58" i="3"/>
  <c r="I58" i="3"/>
  <c r="O42" i="3"/>
  <c r="M42" i="3"/>
  <c r="R42" i="3"/>
  <c r="P42" i="3"/>
  <c r="L42" i="3"/>
  <c r="G42" i="3"/>
  <c r="T42" i="3"/>
  <c r="D42" i="3"/>
  <c r="C42" i="3"/>
  <c r="J42" i="3"/>
  <c r="S42" i="3"/>
  <c r="Q42" i="3"/>
  <c r="V42" i="3"/>
  <c r="I42" i="3"/>
  <c r="O26" i="3"/>
  <c r="M26" i="3"/>
  <c r="R26" i="3"/>
  <c r="P26" i="3"/>
  <c r="L26" i="3"/>
  <c r="G26" i="3"/>
  <c r="T26" i="3"/>
  <c r="D26" i="3"/>
  <c r="C26" i="3"/>
  <c r="J26" i="3"/>
  <c r="S26" i="3"/>
  <c r="Q26" i="3"/>
  <c r="V26" i="3"/>
  <c r="I26" i="3"/>
  <c r="AN166" i="4"/>
  <c r="AB167" i="3"/>
  <c r="S249" i="3"/>
  <c r="L249" i="3"/>
  <c r="T249" i="3"/>
  <c r="C249" i="3"/>
  <c r="P249" i="3"/>
  <c r="R249" i="3"/>
  <c r="J249" i="3"/>
  <c r="I249" i="3"/>
  <c r="V249" i="3"/>
  <c r="R233" i="3"/>
  <c r="P233" i="3"/>
  <c r="L233" i="3"/>
  <c r="T233" i="3"/>
  <c r="C233" i="3"/>
  <c r="S233" i="3"/>
  <c r="I233" i="3"/>
  <c r="J233" i="3"/>
  <c r="V233" i="3"/>
  <c r="R217" i="3"/>
  <c r="P217" i="3"/>
  <c r="T217" i="3"/>
  <c r="C217" i="3"/>
  <c r="J217" i="3"/>
  <c r="V217" i="3"/>
  <c r="S217" i="3"/>
  <c r="I217" i="3"/>
  <c r="L217" i="3"/>
  <c r="S201" i="3"/>
  <c r="V201" i="3"/>
  <c r="I201" i="3"/>
  <c r="R201" i="3"/>
  <c r="P201" i="3"/>
  <c r="L201" i="3"/>
  <c r="T201" i="3"/>
  <c r="C201" i="3"/>
  <c r="J201" i="3"/>
  <c r="S185" i="3"/>
  <c r="V185" i="3"/>
  <c r="I185" i="3"/>
  <c r="R185" i="3"/>
  <c r="P185" i="3"/>
  <c r="L185" i="3"/>
  <c r="T185" i="3"/>
  <c r="C185" i="3"/>
  <c r="J185" i="3"/>
  <c r="R169" i="3"/>
  <c r="P169" i="3"/>
  <c r="L169" i="3"/>
  <c r="T169" i="3"/>
  <c r="C169" i="3"/>
  <c r="J169" i="3"/>
  <c r="V169" i="3"/>
  <c r="S169" i="3"/>
  <c r="I169" i="3"/>
  <c r="L153" i="3"/>
  <c r="T153" i="3"/>
  <c r="C153" i="3"/>
  <c r="J153" i="3"/>
  <c r="R153" i="3"/>
  <c r="V153" i="3"/>
  <c r="P153" i="3"/>
  <c r="I153" i="3"/>
  <c r="S153" i="3"/>
  <c r="T137" i="3"/>
  <c r="C137" i="3"/>
  <c r="J137" i="3"/>
  <c r="S137" i="3"/>
  <c r="V137" i="3"/>
  <c r="I137" i="3"/>
  <c r="R137" i="3"/>
  <c r="P137" i="3"/>
  <c r="L137" i="3"/>
  <c r="S121" i="3"/>
  <c r="V121" i="3"/>
  <c r="I121" i="3"/>
  <c r="R121" i="3"/>
  <c r="P121" i="3"/>
  <c r="J121" i="3"/>
  <c r="T121" i="3"/>
  <c r="C121" i="3"/>
  <c r="L121" i="3"/>
  <c r="L105" i="3"/>
  <c r="T105" i="3"/>
  <c r="C105" i="3"/>
  <c r="J105" i="3"/>
  <c r="S105" i="3"/>
  <c r="V105" i="3"/>
  <c r="I105" i="3"/>
  <c r="R105" i="3"/>
  <c r="P105" i="3"/>
  <c r="L89" i="3"/>
  <c r="T89" i="3"/>
  <c r="C89" i="3"/>
  <c r="J89" i="3"/>
  <c r="S89" i="3"/>
  <c r="V89" i="3"/>
  <c r="I89" i="3"/>
  <c r="R89" i="3"/>
  <c r="P89" i="3"/>
  <c r="L73" i="3"/>
  <c r="G73" i="3"/>
  <c r="T73" i="3"/>
  <c r="D73" i="3"/>
  <c r="C73" i="3"/>
  <c r="J73" i="3"/>
  <c r="S73" i="3"/>
  <c r="Q73" i="3"/>
  <c r="V73" i="3"/>
  <c r="I73" i="3"/>
  <c r="O73" i="3"/>
  <c r="M73" i="3"/>
  <c r="R73" i="3"/>
  <c r="P73" i="3"/>
  <c r="AJ270" i="4"/>
  <c r="S57" i="3"/>
  <c r="Q57" i="3"/>
  <c r="V57" i="3"/>
  <c r="I57" i="3"/>
  <c r="D270" i="4"/>
  <c r="O57" i="3"/>
  <c r="M57" i="3"/>
  <c r="R57" i="3"/>
  <c r="S270" i="4"/>
  <c r="P57" i="3"/>
  <c r="G270" i="4"/>
  <c r="C270" i="4"/>
  <c r="V270" i="4"/>
  <c r="L57" i="3"/>
  <c r="F270" i="4"/>
  <c r="AK270" i="4"/>
  <c r="G57" i="3"/>
  <c r="T57" i="3"/>
  <c r="D57" i="3"/>
  <c r="C57" i="3"/>
  <c r="J57" i="3"/>
  <c r="E270" i="4"/>
  <c r="S41" i="3"/>
  <c r="Q41" i="3"/>
  <c r="V41" i="3"/>
  <c r="I41" i="3"/>
  <c r="O41" i="3"/>
  <c r="M41" i="3"/>
  <c r="R41" i="3"/>
  <c r="P41" i="3"/>
  <c r="L41" i="3"/>
  <c r="G41" i="3"/>
  <c r="T41" i="3"/>
  <c r="D41" i="3"/>
  <c r="C41" i="3"/>
  <c r="J41" i="3"/>
  <c r="S25" i="3"/>
  <c r="Q25" i="3"/>
  <c r="V25" i="3"/>
  <c r="I25" i="3"/>
  <c r="O25" i="3"/>
  <c r="M25" i="3"/>
  <c r="R25" i="3"/>
  <c r="P25" i="3"/>
  <c r="L25" i="3"/>
  <c r="G25" i="3"/>
  <c r="T25" i="3"/>
  <c r="D25" i="3"/>
  <c r="C25" i="3"/>
  <c r="J25" i="3"/>
  <c r="B270" i="3"/>
  <c r="AN239" i="4"/>
  <c r="AB240" i="3"/>
  <c r="AN191" i="4"/>
  <c r="AB192" i="3"/>
  <c r="L252" i="3"/>
  <c r="T252" i="3"/>
  <c r="C252" i="3"/>
  <c r="J252" i="3"/>
  <c r="S252" i="3"/>
  <c r="V252" i="3"/>
  <c r="I252" i="3"/>
  <c r="P252" i="3"/>
  <c r="R252" i="3"/>
  <c r="L236" i="3"/>
  <c r="T236" i="3"/>
  <c r="C236" i="3"/>
  <c r="J236" i="3"/>
  <c r="R236" i="3"/>
  <c r="V236" i="3"/>
  <c r="P236" i="3"/>
  <c r="S236" i="3"/>
  <c r="I236" i="3"/>
  <c r="L220" i="3"/>
  <c r="S220" i="3"/>
  <c r="V220" i="3"/>
  <c r="I220" i="3"/>
  <c r="R220" i="3"/>
  <c r="J220" i="3"/>
  <c r="P220" i="3"/>
  <c r="T220" i="3"/>
  <c r="C220" i="3"/>
  <c r="L204" i="3"/>
  <c r="S204" i="3"/>
  <c r="V204" i="3"/>
  <c r="I204" i="3"/>
  <c r="R204" i="3"/>
  <c r="J204" i="3"/>
  <c r="P204" i="3"/>
  <c r="T204" i="3"/>
  <c r="C204" i="3"/>
  <c r="R188" i="3"/>
  <c r="P188" i="3"/>
  <c r="L188" i="3"/>
  <c r="T188" i="3"/>
  <c r="C188" i="3"/>
  <c r="J188" i="3"/>
  <c r="S188" i="3"/>
  <c r="I188" i="3"/>
  <c r="V188" i="3"/>
  <c r="L172" i="3"/>
  <c r="T172" i="3"/>
  <c r="C172" i="3"/>
  <c r="J172" i="3"/>
  <c r="S172" i="3"/>
  <c r="V172" i="3"/>
  <c r="I172" i="3"/>
  <c r="P172" i="3"/>
  <c r="R172" i="3"/>
  <c r="T156" i="3"/>
  <c r="C156" i="3"/>
  <c r="J156" i="3"/>
  <c r="S156" i="3"/>
  <c r="V156" i="3"/>
  <c r="I156" i="3"/>
  <c r="P156" i="3"/>
  <c r="R156" i="3"/>
  <c r="L156" i="3"/>
  <c r="S140" i="3"/>
  <c r="V140" i="3"/>
  <c r="I140" i="3"/>
  <c r="R140" i="3"/>
  <c r="P140" i="3"/>
  <c r="L140" i="3"/>
  <c r="J140" i="3"/>
  <c r="T140" i="3"/>
  <c r="C140" i="3"/>
  <c r="S124" i="3"/>
  <c r="V124" i="3"/>
  <c r="I124" i="3"/>
  <c r="R124" i="3"/>
  <c r="P124" i="3"/>
  <c r="L124" i="3"/>
  <c r="J124" i="3"/>
  <c r="T124" i="3"/>
  <c r="C124" i="3"/>
  <c r="T108" i="3"/>
  <c r="C108" i="3"/>
  <c r="J108" i="3"/>
  <c r="S108" i="3"/>
  <c r="V108" i="3"/>
  <c r="I108" i="3"/>
  <c r="R108" i="3"/>
  <c r="P108" i="3"/>
  <c r="L108" i="3"/>
  <c r="T92" i="3"/>
  <c r="C92" i="3"/>
  <c r="J92" i="3"/>
  <c r="S92" i="3"/>
  <c r="V92" i="3"/>
  <c r="I92" i="3"/>
  <c r="R92" i="3"/>
  <c r="P92" i="3"/>
  <c r="L92" i="3"/>
  <c r="T76" i="3"/>
  <c r="C76" i="3"/>
  <c r="J76" i="3"/>
  <c r="S76" i="3"/>
  <c r="V76" i="3"/>
  <c r="I76" i="3"/>
  <c r="R76" i="3"/>
  <c r="P76" i="3"/>
  <c r="L76" i="3"/>
  <c r="G60" i="3"/>
  <c r="T60" i="3"/>
  <c r="D60" i="3"/>
  <c r="C60" i="3"/>
  <c r="J60" i="3"/>
  <c r="S60" i="3"/>
  <c r="Q60" i="3"/>
  <c r="V60" i="3"/>
  <c r="I60" i="3"/>
  <c r="O60" i="3"/>
  <c r="M60" i="3"/>
  <c r="R60" i="3"/>
  <c r="P60" i="3"/>
  <c r="L60" i="3"/>
  <c r="G44" i="3"/>
  <c r="T44" i="3"/>
  <c r="D44" i="3"/>
  <c r="C44" i="3"/>
  <c r="J44" i="3"/>
  <c r="S44" i="3"/>
  <c r="Q44" i="3"/>
  <c r="V44" i="3"/>
  <c r="I44" i="3"/>
  <c r="O44" i="3"/>
  <c r="M44" i="3"/>
  <c r="R44" i="3"/>
  <c r="P44" i="3"/>
  <c r="L44" i="3"/>
  <c r="G28" i="3"/>
  <c r="T28" i="3"/>
  <c r="D28" i="3"/>
  <c r="C28" i="3"/>
  <c r="J28" i="3"/>
  <c r="S28" i="3"/>
  <c r="Q28" i="3"/>
  <c r="V28" i="3"/>
  <c r="I28" i="3"/>
  <c r="O28" i="3"/>
  <c r="M28" i="3"/>
  <c r="R28" i="3"/>
  <c r="P28" i="3"/>
  <c r="L28" i="3"/>
  <c r="G12" i="3"/>
  <c r="D12" i="3"/>
  <c r="C12" i="3"/>
  <c r="E263" i="3"/>
  <c r="U263" i="3"/>
  <c r="K263" i="3"/>
  <c r="AN130" i="4"/>
  <c r="AB131" i="3"/>
  <c r="AN82" i="4"/>
  <c r="AB83" i="3"/>
  <c r="AN34" i="4"/>
  <c r="AB35" i="3"/>
  <c r="L183" i="3"/>
  <c r="T183" i="3"/>
  <c r="C183" i="3"/>
  <c r="J183" i="3"/>
  <c r="S183" i="3"/>
  <c r="V183" i="3"/>
  <c r="I183" i="3"/>
  <c r="R183" i="3"/>
  <c r="P183" i="3"/>
  <c r="Z267" i="4"/>
  <c r="L23" i="3"/>
  <c r="AC267" i="4"/>
  <c r="T23" i="3"/>
  <c r="J23" i="3"/>
  <c r="AF267" i="4"/>
  <c r="AB267" i="4"/>
  <c r="S23" i="3"/>
  <c r="Q23" i="3"/>
  <c r="P267" i="4"/>
  <c r="V23" i="3"/>
  <c r="I23" i="3"/>
  <c r="O23" i="3"/>
  <c r="M23" i="3"/>
  <c r="R23" i="3"/>
  <c r="O267" i="4"/>
  <c r="P23" i="3"/>
  <c r="T245" i="3"/>
  <c r="C245" i="3"/>
  <c r="J245" i="3"/>
  <c r="S245" i="3"/>
  <c r="V245" i="3"/>
  <c r="I245" i="3"/>
  <c r="R245" i="3"/>
  <c r="P245" i="3"/>
  <c r="L245" i="3"/>
  <c r="AN227" i="4"/>
  <c r="AB228" i="3"/>
  <c r="S248" i="3"/>
  <c r="V248" i="3"/>
  <c r="I248" i="3"/>
  <c r="T248" i="3"/>
  <c r="L248" i="3"/>
  <c r="R248" i="3"/>
  <c r="J248" i="3"/>
  <c r="C248" i="3"/>
  <c r="P248" i="3"/>
  <c r="L216" i="3"/>
  <c r="S216" i="3"/>
  <c r="V216" i="3"/>
  <c r="I216" i="3"/>
  <c r="R216" i="3"/>
  <c r="J216" i="3"/>
  <c r="P216" i="3"/>
  <c r="T216" i="3"/>
  <c r="C216" i="3"/>
  <c r="L168" i="3"/>
  <c r="T168" i="3"/>
  <c r="C168" i="3"/>
  <c r="J168" i="3"/>
  <c r="S168" i="3"/>
  <c r="V168" i="3"/>
  <c r="I168" i="3"/>
  <c r="R168" i="3"/>
  <c r="P168" i="3"/>
  <c r="T104" i="3"/>
  <c r="C104" i="3"/>
  <c r="J104" i="3"/>
  <c r="S104" i="3"/>
  <c r="V104" i="3"/>
  <c r="I104" i="3"/>
  <c r="R104" i="3"/>
  <c r="P104" i="3"/>
  <c r="L104" i="3"/>
  <c r="G24" i="3"/>
  <c r="D24" i="3"/>
  <c r="C24" i="3"/>
  <c r="AE268" i="4"/>
  <c r="S268" i="4"/>
  <c r="C268" i="4"/>
  <c r="AH268" i="4"/>
  <c r="V268" i="4"/>
  <c r="R268" i="4"/>
  <c r="F268" i="4"/>
  <c r="AN118" i="4"/>
  <c r="AB119" i="3"/>
  <c r="AN70" i="4"/>
  <c r="AB71" i="3"/>
  <c r="AN12" i="4"/>
  <c r="AB13" i="3"/>
  <c r="K192" i="3" l="1"/>
  <c r="K260" i="3"/>
  <c r="E45" i="3"/>
  <c r="K178" i="3"/>
  <c r="K31" i="3"/>
  <c r="K27" i="3"/>
  <c r="K39" i="3"/>
  <c r="N57" i="3"/>
  <c r="K26" i="3"/>
  <c r="K14" i="3"/>
  <c r="K143" i="3"/>
  <c r="K149" i="3"/>
  <c r="K119" i="3"/>
  <c r="N32" i="3"/>
  <c r="K247" i="3"/>
  <c r="K199" i="3"/>
  <c r="K165" i="3"/>
  <c r="N13" i="3"/>
  <c r="N54" i="3"/>
  <c r="N18" i="3"/>
  <c r="N72" i="3"/>
  <c r="N71" i="3"/>
  <c r="N45" i="3"/>
  <c r="K78" i="3"/>
  <c r="N63" i="3"/>
  <c r="N20" i="3"/>
  <c r="N33" i="3"/>
  <c r="N50" i="3"/>
  <c r="N56" i="3"/>
  <c r="K54" i="3"/>
  <c r="N22" i="3"/>
  <c r="K169" i="3"/>
  <c r="K180" i="3"/>
  <c r="K184" i="3"/>
  <c r="K173" i="3"/>
  <c r="K188" i="3"/>
  <c r="N42" i="3"/>
  <c r="K90" i="3"/>
  <c r="N52" i="3"/>
  <c r="N68" i="3"/>
  <c r="K131" i="3"/>
  <c r="N37" i="3"/>
  <c r="N16" i="3"/>
  <c r="N48" i="3"/>
  <c r="K62" i="3"/>
  <c r="N17" i="3"/>
  <c r="N49" i="3"/>
  <c r="N40" i="3"/>
  <c r="E18" i="3"/>
  <c r="N28" i="3"/>
  <c r="N60" i="3"/>
  <c r="N25" i="3"/>
  <c r="N26" i="3"/>
  <c r="N58" i="3"/>
  <c r="N64" i="3"/>
  <c r="E29" i="3"/>
  <c r="N29" i="3"/>
  <c r="N14" i="3"/>
  <c r="K161" i="3"/>
  <c r="N21" i="3"/>
  <c r="N53" i="3"/>
  <c r="N38" i="3"/>
  <c r="K25" i="3"/>
  <c r="K139" i="3"/>
  <c r="K134" i="3"/>
  <c r="K93" i="3"/>
  <c r="K157" i="3"/>
  <c r="E62" i="3"/>
  <c r="K239" i="3"/>
  <c r="K234" i="3"/>
  <c r="K166" i="3"/>
  <c r="K227" i="3"/>
  <c r="K182" i="3"/>
  <c r="K219" i="3"/>
  <c r="K198" i="3"/>
  <c r="K245" i="3"/>
  <c r="K252" i="3"/>
  <c r="K168" i="3"/>
  <c r="K185" i="3"/>
  <c r="K217" i="3"/>
  <c r="K174" i="3"/>
  <c r="K179" i="3"/>
  <c r="K231" i="3"/>
  <c r="K215" i="3"/>
  <c r="K203" i="3"/>
  <c r="K224" i="3"/>
  <c r="K238" i="3"/>
  <c r="K207" i="3"/>
  <c r="K213" i="3"/>
  <c r="K241" i="3"/>
  <c r="K243" i="3"/>
  <c r="K229" i="3"/>
  <c r="K262" i="3"/>
  <c r="N44" i="3"/>
  <c r="N41" i="3"/>
  <c r="U47" i="3"/>
  <c r="K70" i="3"/>
  <c r="E39" i="3"/>
  <c r="N74" i="3"/>
  <c r="N61" i="3"/>
  <c r="N30" i="3"/>
  <c r="E72" i="3"/>
  <c r="U55" i="3"/>
  <c r="K55" i="3"/>
  <c r="E71" i="3"/>
  <c r="E46" i="3"/>
  <c r="N46" i="3"/>
  <c r="N66" i="3"/>
  <c r="N67" i="3"/>
  <c r="N70" i="3"/>
  <c r="K19" i="3"/>
  <c r="U40" i="3"/>
  <c r="K22" i="3"/>
  <c r="K102" i="3"/>
  <c r="K107" i="3"/>
  <c r="K63" i="3"/>
  <c r="U53" i="3"/>
  <c r="K101" i="3"/>
  <c r="U45" i="3"/>
  <c r="K45" i="3"/>
  <c r="E56" i="3"/>
  <c r="E37" i="3"/>
  <c r="F53" i="3"/>
  <c r="E11" i="3"/>
  <c r="U27" i="3"/>
  <c r="F27" i="3"/>
  <c r="K248" i="3"/>
  <c r="C59" i="3"/>
  <c r="E59" i="3" s="1"/>
  <c r="E270" i="3" s="1"/>
  <c r="Q270" i="4"/>
  <c r="G268" i="4"/>
  <c r="D268" i="4"/>
  <c r="AJ268" i="4"/>
  <c r="AD267" i="4"/>
  <c r="K76" i="3"/>
  <c r="K204" i="3"/>
  <c r="E57" i="3"/>
  <c r="AD270" i="4"/>
  <c r="U57" i="3"/>
  <c r="K57" i="3"/>
  <c r="K105" i="3"/>
  <c r="K121" i="3"/>
  <c r="E58" i="3"/>
  <c r="E74" i="3"/>
  <c r="K170" i="3"/>
  <c r="K216" i="3"/>
  <c r="AD268" i="4"/>
  <c r="AK268" i="4"/>
  <c r="R267" i="4"/>
  <c r="AH267" i="4"/>
  <c r="AE267" i="4"/>
  <c r="E44" i="3"/>
  <c r="U60" i="3"/>
  <c r="K60" i="3"/>
  <c r="F60" i="3"/>
  <c r="K236" i="3"/>
  <c r="E42" i="3"/>
  <c r="F58" i="3"/>
  <c r="K144" i="3"/>
  <c r="K208" i="3"/>
  <c r="U20" i="3"/>
  <c r="K103" i="3"/>
  <c r="K167" i="3"/>
  <c r="K75" i="3"/>
  <c r="K48" i="3"/>
  <c r="F48" i="3"/>
  <c r="K128" i="3"/>
  <c r="U15" i="3"/>
  <c r="K15" i="3"/>
  <c r="K95" i="3"/>
  <c r="K246" i="3"/>
  <c r="K97" i="3"/>
  <c r="K177" i="3"/>
  <c r="K209" i="3"/>
  <c r="K34" i="3"/>
  <c r="K98" i="3"/>
  <c r="K114" i="3"/>
  <c r="K67" i="3"/>
  <c r="K211" i="3"/>
  <c r="K152" i="3"/>
  <c r="U37" i="3"/>
  <c r="E69" i="3"/>
  <c r="N69" i="3"/>
  <c r="K85" i="3"/>
  <c r="K43" i="3"/>
  <c r="K171" i="3"/>
  <c r="K235" i="3"/>
  <c r="E16" i="3"/>
  <c r="U32" i="3"/>
  <c r="K32" i="3"/>
  <c r="F32" i="3"/>
  <c r="R270" i="4"/>
  <c r="AH270" i="4"/>
  <c r="AE270" i="4"/>
  <c r="E64" i="3"/>
  <c r="K96" i="3"/>
  <c r="K112" i="3"/>
  <c r="K160" i="3"/>
  <c r="U61" i="3"/>
  <c r="K61" i="3"/>
  <c r="K109" i="3"/>
  <c r="K205" i="3"/>
  <c r="E14" i="3"/>
  <c r="K30" i="3"/>
  <c r="F30" i="3"/>
  <c r="U62" i="3"/>
  <c r="K94" i="3"/>
  <c r="K110" i="3"/>
  <c r="K223" i="3"/>
  <c r="K118" i="3"/>
  <c r="E36" i="3"/>
  <c r="U52" i="3"/>
  <c r="K52" i="3"/>
  <c r="E33" i="3"/>
  <c r="U33" i="3"/>
  <c r="K33" i="3"/>
  <c r="F49" i="3"/>
  <c r="E65" i="3"/>
  <c r="N65" i="3"/>
  <c r="K81" i="3"/>
  <c r="K145" i="3"/>
  <c r="K18" i="3"/>
  <c r="K82" i="3"/>
  <c r="E19" i="3"/>
  <c r="U35" i="3"/>
  <c r="K35" i="3"/>
  <c r="F35" i="3"/>
  <c r="F67" i="3"/>
  <c r="K163" i="3"/>
  <c r="K56" i="3"/>
  <c r="F56" i="3"/>
  <c r="K232" i="3"/>
  <c r="E38" i="3"/>
  <c r="E70" i="3"/>
  <c r="N39" i="3"/>
  <c r="E31" i="3"/>
  <c r="N31" i="3"/>
  <c r="F47" i="3"/>
  <c r="E63" i="3"/>
  <c r="K175" i="3"/>
  <c r="E50" i="3"/>
  <c r="E66" i="3"/>
  <c r="K162" i="3"/>
  <c r="F19" i="3"/>
  <c r="F21" i="3"/>
  <c r="O24" i="3"/>
  <c r="O268" i="3" s="1"/>
  <c r="AI268" i="4"/>
  <c r="J24" i="3"/>
  <c r="J268" i="3" s="1"/>
  <c r="M268" i="4"/>
  <c r="Q104" i="3"/>
  <c r="U104" i="3" s="1"/>
  <c r="G104" i="3"/>
  <c r="O168" i="3"/>
  <c r="F168" i="3"/>
  <c r="M216" i="3"/>
  <c r="T12" i="3"/>
  <c r="T267" i="3" s="1"/>
  <c r="Y267" i="4"/>
  <c r="Q172" i="3"/>
  <c r="O188" i="3"/>
  <c r="O220" i="3"/>
  <c r="M121" i="3"/>
  <c r="O137" i="3"/>
  <c r="G153" i="3"/>
  <c r="G185" i="3"/>
  <c r="AN13" i="4"/>
  <c r="AB14" i="3"/>
  <c r="AN119" i="4"/>
  <c r="AB120" i="3"/>
  <c r="R24" i="3"/>
  <c r="R268" i="3" s="1"/>
  <c r="W268" i="4"/>
  <c r="Q24" i="3"/>
  <c r="Q268" i="3" s="1"/>
  <c r="T268" i="4"/>
  <c r="E24" i="3"/>
  <c r="M104" i="3"/>
  <c r="N104" i="3" s="1"/>
  <c r="K104" i="3"/>
  <c r="F104" i="3"/>
  <c r="D104" i="3"/>
  <c r="O216" i="3"/>
  <c r="O248" i="3"/>
  <c r="O245" i="3"/>
  <c r="Q267" i="4"/>
  <c r="C23" i="3"/>
  <c r="AG267" i="4"/>
  <c r="G23" i="3"/>
  <c r="N23" i="3"/>
  <c r="O183" i="3"/>
  <c r="K183" i="3"/>
  <c r="F183" i="3"/>
  <c r="D183" i="3"/>
  <c r="E183" i="3" s="1"/>
  <c r="F267" i="4"/>
  <c r="V267" i="4"/>
  <c r="C267" i="4"/>
  <c r="S267" i="4"/>
  <c r="O12" i="3"/>
  <c r="O267" i="3" s="1"/>
  <c r="AI267" i="4"/>
  <c r="J12" i="3"/>
  <c r="J267" i="3" s="1"/>
  <c r="M267" i="4"/>
  <c r="E28" i="3"/>
  <c r="U44" i="3"/>
  <c r="K44" i="3"/>
  <c r="F44" i="3"/>
  <c r="O76" i="3"/>
  <c r="Q92" i="3"/>
  <c r="U92" i="3" s="1"/>
  <c r="G92" i="3"/>
  <c r="M108" i="3"/>
  <c r="N108" i="3" s="1"/>
  <c r="K108" i="3"/>
  <c r="F108" i="3"/>
  <c r="D108" i="3"/>
  <c r="E108" i="3" s="1"/>
  <c r="D124" i="3"/>
  <c r="E124" i="3" s="1"/>
  <c r="M124" i="3"/>
  <c r="N124" i="3" s="1"/>
  <c r="K124" i="3"/>
  <c r="Q156" i="3"/>
  <c r="U156" i="3" s="1"/>
  <c r="G156" i="3"/>
  <c r="M172" i="3"/>
  <c r="K172" i="3"/>
  <c r="F172" i="3"/>
  <c r="D172" i="3"/>
  <c r="E172" i="3" s="1"/>
  <c r="O204" i="3"/>
  <c r="F220" i="3"/>
  <c r="Q220" i="3"/>
  <c r="U220" i="3" s="1"/>
  <c r="F236" i="3"/>
  <c r="D236" i="3"/>
  <c r="E236" i="3" s="1"/>
  <c r="M252" i="3"/>
  <c r="AN192" i="4"/>
  <c r="AB193" i="3"/>
  <c r="E41" i="3"/>
  <c r="U41" i="3"/>
  <c r="K41" i="3"/>
  <c r="F57" i="3"/>
  <c r="E73" i="3"/>
  <c r="N73" i="3"/>
  <c r="M89" i="3"/>
  <c r="K89" i="3"/>
  <c r="F89" i="3"/>
  <c r="D89" i="3"/>
  <c r="E89" i="3" s="1"/>
  <c r="F121" i="3"/>
  <c r="Q137" i="3"/>
  <c r="G137" i="3"/>
  <c r="K153" i="3"/>
  <c r="F153" i="3"/>
  <c r="D153" i="3"/>
  <c r="F185" i="3"/>
  <c r="D201" i="3"/>
  <c r="E201" i="3" s="1"/>
  <c r="O201" i="3"/>
  <c r="Q217" i="3"/>
  <c r="U217" i="3" s="1"/>
  <c r="O217" i="3"/>
  <c r="D233" i="3"/>
  <c r="E233" i="3" s="1"/>
  <c r="O249" i="3"/>
  <c r="U42" i="3"/>
  <c r="K58" i="3"/>
  <c r="U74" i="3"/>
  <c r="K74" i="3"/>
  <c r="F74" i="3"/>
  <c r="Q106" i="3"/>
  <c r="U106" i="3" s="1"/>
  <c r="G106" i="3"/>
  <c r="M106" i="3"/>
  <c r="N106" i="3" s="1"/>
  <c r="Q122" i="3"/>
  <c r="U122" i="3" s="1"/>
  <c r="G122" i="3"/>
  <c r="K138" i="3"/>
  <c r="F138" i="3"/>
  <c r="D138" i="3"/>
  <c r="E138" i="3" s="1"/>
  <c r="D154" i="3"/>
  <c r="E154" i="3" s="1"/>
  <c r="F170" i="3"/>
  <c r="Q186" i="3"/>
  <c r="G186" i="3"/>
  <c r="M202" i="3"/>
  <c r="N202" i="3" s="1"/>
  <c r="K202" i="3"/>
  <c r="F202" i="3"/>
  <c r="D202" i="3"/>
  <c r="E202" i="3" s="1"/>
  <c r="M218" i="3"/>
  <c r="N218" i="3" s="1"/>
  <c r="D218" i="3"/>
  <c r="K218" i="3"/>
  <c r="F234" i="3"/>
  <c r="Q250" i="3"/>
  <c r="U250" i="3" s="1"/>
  <c r="G250" i="3"/>
  <c r="AM11" i="4"/>
  <c r="L11" i="3"/>
  <c r="N11" i="3" s="1"/>
  <c r="K11" i="3"/>
  <c r="I11" i="3"/>
  <c r="F11" i="3"/>
  <c r="N59" i="3"/>
  <c r="Q75" i="3"/>
  <c r="G91" i="3"/>
  <c r="M91" i="3"/>
  <c r="N91" i="3" s="1"/>
  <c r="K91" i="3"/>
  <c r="F107" i="3"/>
  <c r="D107" i="3"/>
  <c r="E107" i="3" s="1"/>
  <c r="G123" i="3"/>
  <c r="O139" i="3"/>
  <c r="M155" i="3"/>
  <c r="K155" i="3"/>
  <c r="O171" i="3"/>
  <c r="Q187" i="3"/>
  <c r="U187" i="3" s="1"/>
  <c r="G187" i="3"/>
  <c r="Q203" i="3"/>
  <c r="U203" i="3" s="1"/>
  <c r="F203" i="3"/>
  <c r="D203" i="3"/>
  <c r="M219" i="3"/>
  <c r="N219" i="3" s="1"/>
  <c r="O235" i="3"/>
  <c r="D251" i="3"/>
  <c r="O251" i="3"/>
  <c r="Y270" i="4"/>
  <c r="L270" i="4"/>
  <c r="O134" i="3"/>
  <c r="G119" i="3"/>
  <c r="Q215" i="3"/>
  <c r="U215" i="3" s="1"/>
  <c r="F215" i="3"/>
  <c r="D215" i="3"/>
  <c r="E215" i="3" s="1"/>
  <c r="AN95" i="4"/>
  <c r="AB96" i="3"/>
  <c r="AN155" i="4"/>
  <c r="AB156" i="3"/>
  <c r="U16" i="3"/>
  <c r="K16" i="3"/>
  <c r="F16" i="3"/>
  <c r="K64" i="3"/>
  <c r="F64" i="3"/>
  <c r="M80" i="3"/>
  <c r="N80" i="3" s="1"/>
  <c r="K80" i="3"/>
  <c r="F80" i="3"/>
  <c r="D80" i="3"/>
  <c r="F112" i="3"/>
  <c r="D112" i="3"/>
  <c r="G128" i="3"/>
  <c r="O128" i="3"/>
  <c r="F144" i="3"/>
  <c r="Q144" i="3"/>
  <c r="U144" i="3" s="1"/>
  <c r="M160" i="3"/>
  <c r="K176" i="3"/>
  <c r="M176" i="3"/>
  <c r="N176" i="3" s="1"/>
  <c r="F192" i="3"/>
  <c r="D192" i="3"/>
  <c r="E192" i="3" s="1"/>
  <c r="G208" i="3"/>
  <c r="Q208" i="3"/>
  <c r="U208" i="3" s="1"/>
  <c r="M224" i="3"/>
  <c r="M240" i="3"/>
  <c r="N240" i="3" s="1"/>
  <c r="Q256" i="3"/>
  <c r="G256" i="3"/>
  <c r="AN252" i="4"/>
  <c r="AB253" i="3"/>
  <c r="U29" i="3"/>
  <c r="K29" i="3"/>
  <c r="M77" i="3"/>
  <c r="N77" i="3" s="1"/>
  <c r="K77" i="3"/>
  <c r="F77" i="3"/>
  <c r="D77" i="3"/>
  <c r="O109" i="3"/>
  <c r="Q125" i="3"/>
  <c r="U125" i="3" s="1"/>
  <c r="G125" i="3"/>
  <c r="M141" i="3"/>
  <c r="N141" i="3" s="1"/>
  <c r="K141" i="3"/>
  <c r="F141" i="3"/>
  <c r="D141" i="3"/>
  <c r="M157" i="3"/>
  <c r="N157" i="3" s="1"/>
  <c r="Q157" i="3"/>
  <c r="G173" i="3"/>
  <c r="M173" i="3"/>
  <c r="N173" i="3" s="1"/>
  <c r="O189" i="3"/>
  <c r="Q205" i="3"/>
  <c r="U205" i="3" s="1"/>
  <c r="O205" i="3"/>
  <c r="Q221" i="3"/>
  <c r="U221" i="3" s="1"/>
  <c r="Q237" i="3"/>
  <c r="U237" i="3" s="1"/>
  <c r="M237" i="3"/>
  <c r="N237" i="3" s="1"/>
  <c r="G253" i="3"/>
  <c r="O253" i="3"/>
  <c r="U46" i="3"/>
  <c r="O78" i="3"/>
  <c r="O110" i="3"/>
  <c r="Q126" i="3"/>
  <c r="U126" i="3" s="1"/>
  <c r="G126" i="3"/>
  <c r="K142" i="3"/>
  <c r="F142" i="3"/>
  <c r="D142" i="3"/>
  <c r="Q158" i="3"/>
  <c r="D158" i="3"/>
  <c r="E158" i="3" s="1"/>
  <c r="F174" i="3"/>
  <c r="G174" i="3"/>
  <c r="Q190" i="3"/>
  <c r="U190" i="3" s="1"/>
  <c r="G190" i="3"/>
  <c r="Q206" i="3"/>
  <c r="D222" i="3"/>
  <c r="E222" i="3" s="1"/>
  <c r="M222" i="3"/>
  <c r="N222" i="3" s="1"/>
  <c r="K222" i="3"/>
  <c r="F238" i="3"/>
  <c r="Q254" i="3"/>
  <c r="U254" i="3" s="1"/>
  <c r="G254" i="3"/>
  <c r="Q79" i="3"/>
  <c r="G95" i="3"/>
  <c r="M95" i="3"/>
  <c r="N95" i="3" s="1"/>
  <c r="Q111" i="3"/>
  <c r="U111" i="3" s="1"/>
  <c r="G111" i="3"/>
  <c r="M111" i="3"/>
  <c r="N111" i="3" s="1"/>
  <c r="K127" i="3"/>
  <c r="F127" i="3"/>
  <c r="D127" i="3"/>
  <c r="O143" i="3"/>
  <c r="M159" i="3"/>
  <c r="K159" i="3"/>
  <c r="O175" i="3"/>
  <c r="M191" i="3"/>
  <c r="N191" i="3" s="1"/>
  <c r="Q191" i="3"/>
  <c r="U191" i="3" s="1"/>
  <c r="G191" i="3"/>
  <c r="Q207" i="3"/>
  <c r="U207" i="3" s="1"/>
  <c r="F207" i="3"/>
  <c r="D207" i="3"/>
  <c r="E207" i="3" s="1"/>
  <c r="O239" i="3"/>
  <c r="D255" i="3"/>
  <c r="E255" i="3" s="1"/>
  <c r="O255" i="3"/>
  <c r="O166" i="3"/>
  <c r="Q214" i="3"/>
  <c r="Q246" i="3"/>
  <c r="U246" i="3" s="1"/>
  <c r="AN23" i="4"/>
  <c r="AB24" i="3"/>
  <c r="AN59" i="4"/>
  <c r="AB60" i="3"/>
  <c r="G269" i="4"/>
  <c r="R36" i="3"/>
  <c r="R269" i="3" s="1"/>
  <c r="W269" i="4"/>
  <c r="D269" i="4"/>
  <c r="Q36" i="3"/>
  <c r="Q269" i="3" s="1"/>
  <c r="T269" i="4"/>
  <c r="AJ269" i="4"/>
  <c r="F52" i="3"/>
  <c r="O84" i="3"/>
  <c r="Q100" i="3"/>
  <c r="G100" i="3"/>
  <c r="Q116" i="3"/>
  <c r="U116" i="3" s="1"/>
  <c r="D132" i="3"/>
  <c r="E132" i="3" s="1"/>
  <c r="M132" i="3"/>
  <c r="N132" i="3" s="1"/>
  <c r="K132" i="3"/>
  <c r="O148" i="3"/>
  <c r="Q164" i="3"/>
  <c r="U164" i="3" s="1"/>
  <c r="G164" i="3"/>
  <c r="O180" i="3"/>
  <c r="O212" i="3"/>
  <c r="Q228" i="3"/>
  <c r="U228" i="3" s="1"/>
  <c r="G228" i="3"/>
  <c r="F244" i="3"/>
  <c r="O244" i="3"/>
  <c r="M260" i="3"/>
  <c r="N260" i="3" s="1"/>
  <c r="AN216" i="4"/>
  <c r="AB217" i="3"/>
  <c r="M81" i="3"/>
  <c r="F81" i="3"/>
  <c r="D81" i="3"/>
  <c r="O113" i="3"/>
  <c r="Q129" i="3"/>
  <c r="G129" i="3"/>
  <c r="M145" i="3"/>
  <c r="N145" i="3" s="1"/>
  <c r="F145" i="3"/>
  <c r="D145" i="3"/>
  <c r="F177" i="3"/>
  <c r="G177" i="3"/>
  <c r="D193" i="3"/>
  <c r="O193" i="3"/>
  <c r="Q209" i="3"/>
  <c r="O209" i="3"/>
  <c r="Q225" i="3"/>
  <c r="O241" i="3"/>
  <c r="G257" i="3"/>
  <c r="O257" i="3"/>
  <c r="U50" i="3"/>
  <c r="O82" i="3"/>
  <c r="O114" i="3"/>
  <c r="Q130" i="3"/>
  <c r="G130" i="3"/>
  <c r="K146" i="3"/>
  <c r="O146" i="3"/>
  <c r="G162" i="3"/>
  <c r="M162" i="3"/>
  <c r="N162" i="3" s="1"/>
  <c r="O178" i="3"/>
  <c r="Q194" i="3"/>
  <c r="G194" i="3"/>
  <c r="Q210" i="3"/>
  <c r="U210" i="3" s="1"/>
  <c r="D226" i="3"/>
  <c r="M226" i="3"/>
  <c r="N226" i="3" s="1"/>
  <c r="K226" i="3"/>
  <c r="M242" i="3"/>
  <c r="N242" i="3" s="1"/>
  <c r="O258" i="3"/>
  <c r="Q258" i="3"/>
  <c r="U258" i="3" s="1"/>
  <c r="G258" i="3"/>
  <c r="U19" i="3"/>
  <c r="Q83" i="3"/>
  <c r="G99" i="3"/>
  <c r="M99" i="3"/>
  <c r="N99" i="3" s="1"/>
  <c r="K99" i="3"/>
  <c r="Q115" i="3"/>
  <c r="U115" i="3" s="1"/>
  <c r="G115" i="3"/>
  <c r="M115" i="3"/>
  <c r="N115" i="3" s="1"/>
  <c r="F131" i="3"/>
  <c r="D131" i="3"/>
  <c r="G147" i="3"/>
  <c r="D147" i="3"/>
  <c r="Q147" i="3"/>
  <c r="Q195" i="3"/>
  <c r="U195" i="3" s="1"/>
  <c r="G195" i="3"/>
  <c r="Q211" i="3"/>
  <c r="U211" i="3" s="1"/>
  <c r="F211" i="3"/>
  <c r="D211" i="3"/>
  <c r="E211" i="3" s="1"/>
  <c r="O243" i="3"/>
  <c r="D259" i="3"/>
  <c r="E259" i="3" s="1"/>
  <c r="O259" i="3"/>
  <c r="K40" i="3"/>
  <c r="F40" i="3"/>
  <c r="U72" i="3"/>
  <c r="Q88" i="3"/>
  <c r="G88" i="3"/>
  <c r="Q120" i="3"/>
  <c r="U120" i="3" s="1"/>
  <c r="K120" i="3"/>
  <c r="O120" i="3"/>
  <c r="D136" i="3"/>
  <c r="E136" i="3" s="1"/>
  <c r="M136" i="3"/>
  <c r="N136" i="3" s="1"/>
  <c r="K136" i="3"/>
  <c r="O152" i="3"/>
  <c r="Q184" i="3"/>
  <c r="F184" i="3"/>
  <c r="D184" i="3"/>
  <c r="E184" i="3" s="1"/>
  <c r="O200" i="3"/>
  <c r="M232" i="3"/>
  <c r="N232" i="3" s="1"/>
  <c r="AN180" i="4"/>
  <c r="AB181" i="3"/>
  <c r="K37" i="3"/>
  <c r="M85" i="3"/>
  <c r="F85" i="3"/>
  <c r="D85" i="3"/>
  <c r="O117" i="3"/>
  <c r="Q133" i="3"/>
  <c r="U133" i="3" s="1"/>
  <c r="G133" i="3"/>
  <c r="F149" i="3"/>
  <c r="D149" i="3"/>
  <c r="E149" i="3" s="1"/>
  <c r="F181" i="3"/>
  <c r="G181" i="3"/>
  <c r="D197" i="3"/>
  <c r="E197" i="3" s="1"/>
  <c r="O197" i="3"/>
  <c r="Q213" i="3"/>
  <c r="U213" i="3" s="1"/>
  <c r="O213" i="3"/>
  <c r="Q229" i="3"/>
  <c r="U229" i="3" s="1"/>
  <c r="G261" i="3"/>
  <c r="Q86" i="3"/>
  <c r="U86" i="3" s="1"/>
  <c r="G86" i="3"/>
  <c r="M86" i="3"/>
  <c r="N86" i="3" s="1"/>
  <c r="F102" i="3"/>
  <c r="D102" i="3"/>
  <c r="E102" i="3" s="1"/>
  <c r="K150" i="3"/>
  <c r="O150" i="3"/>
  <c r="O198" i="3"/>
  <c r="O230" i="3"/>
  <c r="O262" i="3"/>
  <c r="F262" i="3"/>
  <c r="D262" i="3"/>
  <c r="Q87" i="3"/>
  <c r="U87" i="3" s="1"/>
  <c r="G103" i="3"/>
  <c r="M103" i="3"/>
  <c r="N103" i="3" s="1"/>
  <c r="G135" i="3"/>
  <c r="M135" i="3"/>
  <c r="N135" i="3" s="1"/>
  <c r="O151" i="3"/>
  <c r="M167" i="3"/>
  <c r="N167" i="3" s="1"/>
  <c r="F167" i="3"/>
  <c r="D167" i="3"/>
  <c r="O231" i="3"/>
  <c r="Q247" i="3"/>
  <c r="G247" i="3"/>
  <c r="V12" i="3"/>
  <c r="V267" i="3" s="1"/>
  <c r="L267" i="4"/>
  <c r="F124" i="3"/>
  <c r="M140" i="3"/>
  <c r="N140" i="3" s="1"/>
  <c r="O156" i="3"/>
  <c r="U172" i="3"/>
  <c r="G172" i="3"/>
  <c r="M204" i="3"/>
  <c r="N204" i="3" s="1"/>
  <c r="D252" i="3"/>
  <c r="G89" i="3"/>
  <c r="M105" i="3"/>
  <c r="N105" i="3" s="1"/>
  <c r="F105" i="3"/>
  <c r="E153" i="3"/>
  <c r="L24" i="3"/>
  <c r="N268" i="4"/>
  <c r="P24" i="3"/>
  <c r="K268" i="4"/>
  <c r="M24" i="3"/>
  <c r="M268" i="3" s="1"/>
  <c r="AA268" i="4"/>
  <c r="I24" i="3"/>
  <c r="H268" i="4"/>
  <c r="S24" i="3"/>
  <c r="S268" i="3" s="1"/>
  <c r="X268" i="4"/>
  <c r="F24" i="3"/>
  <c r="E268" i="4"/>
  <c r="F216" i="3"/>
  <c r="N216" i="3"/>
  <c r="D248" i="3"/>
  <c r="E248" i="3" s="1"/>
  <c r="Q248" i="3"/>
  <c r="U248" i="3" s="1"/>
  <c r="Q245" i="3"/>
  <c r="G245" i="3"/>
  <c r="U23" i="3"/>
  <c r="K23" i="3"/>
  <c r="F23" i="3"/>
  <c r="U267" i="4"/>
  <c r="D23" i="3"/>
  <c r="D267" i="3" s="1"/>
  <c r="AN83" i="4"/>
  <c r="AB84" i="3"/>
  <c r="G267" i="4"/>
  <c r="R12" i="3"/>
  <c r="R267" i="3" s="1"/>
  <c r="W267" i="4"/>
  <c r="D267" i="4"/>
  <c r="U12" i="3"/>
  <c r="Q12" i="3"/>
  <c r="Q267" i="3" s="1"/>
  <c r="T267" i="4"/>
  <c r="AJ267" i="4"/>
  <c r="E12" i="3"/>
  <c r="U28" i="3"/>
  <c r="K28" i="3"/>
  <c r="F28" i="3"/>
  <c r="Q76" i="3"/>
  <c r="G76" i="3"/>
  <c r="M92" i="3"/>
  <c r="N92" i="3" s="1"/>
  <c r="K92" i="3"/>
  <c r="F92" i="3"/>
  <c r="D92" i="3"/>
  <c r="E92" i="3" s="1"/>
  <c r="G140" i="3"/>
  <c r="O140" i="3"/>
  <c r="K156" i="3"/>
  <c r="F156" i="3"/>
  <c r="D156" i="3"/>
  <c r="E156" i="3" s="1"/>
  <c r="G188" i="3"/>
  <c r="M188" i="3"/>
  <c r="N188" i="3" s="1"/>
  <c r="F204" i="3"/>
  <c r="G220" i="3"/>
  <c r="K220" i="3"/>
  <c r="M236" i="3"/>
  <c r="N236" i="3" s="1"/>
  <c r="Q236" i="3"/>
  <c r="U236" i="3" s="1"/>
  <c r="O252" i="3"/>
  <c r="V270" i="3"/>
  <c r="R270" i="3"/>
  <c r="J270" i="3"/>
  <c r="Q270" i="3"/>
  <c r="M270" i="3"/>
  <c r="I270" i="3"/>
  <c r="B271" i="3"/>
  <c r="T270" i="3"/>
  <c r="P270" i="3"/>
  <c r="L270" i="3"/>
  <c r="D270" i="3"/>
  <c r="S270" i="3"/>
  <c r="O270" i="3"/>
  <c r="G270" i="3"/>
  <c r="E25" i="3"/>
  <c r="U25" i="3"/>
  <c r="F41" i="3"/>
  <c r="U73" i="3"/>
  <c r="K73" i="3"/>
  <c r="F73" i="3"/>
  <c r="O105" i="3"/>
  <c r="N121" i="3"/>
  <c r="O121" i="3"/>
  <c r="U137" i="3"/>
  <c r="M137" i="3"/>
  <c r="N137" i="3" s="1"/>
  <c r="K137" i="3"/>
  <c r="F137" i="3"/>
  <c r="D137" i="3"/>
  <c r="E137" i="3" s="1"/>
  <c r="M153" i="3"/>
  <c r="N153" i="3" s="1"/>
  <c r="Q153" i="3"/>
  <c r="G169" i="3"/>
  <c r="M169" i="3"/>
  <c r="N169" i="3" s="1"/>
  <c r="D185" i="3"/>
  <c r="E185" i="3" s="1"/>
  <c r="O185" i="3"/>
  <c r="Q201" i="3"/>
  <c r="U201" i="3" s="1"/>
  <c r="Q233" i="3"/>
  <c r="U233" i="3" s="1"/>
  <c r="M233" i="3"/>
  <c r="N233" i="3" s="1"/>
  <c r="K249" i="3"/>
  <c r="G249" i="3"/>
  <c r="E26" i="3"/>
  <c r="U26" i="3"/>
  <c r="K42" i="3"/>
  <c r="F42" i="3"/>
  <c r="Q90" i="3"/>
  <c r="U90" i="3" s="1"/>
  <c r="G90" i="3"/>
  <c r="M90" i="3"/>
  <c r="N90" i="3" s="1"/>
  <c r="K106" i="3"/>
  <c r="F106" i="3"/>
  <c r="D106" i="3"/>
  <c r="E106" i="3" s="1"/>
  <c r="K122" i="3"/>
  <c r="F122" i="3"/>
  <c r="D122" i="3"/>
  <c r="E122" i="3" s="1"/>
  <c r="M154" i="3"/>
  <c r="N154" i="3" s="1"/>
  <c r="D170" i="3"/>
  <c r="E170" i="3" s="1"/>
  <c r="O170" i="3"/>
  <c r="U186" i="3"/>
  <c r="M186" i="3"/>
  <c r="N186" i="3" s="1"/>
  <c r="K186" i="3"/>
  <c r="F186" i="3"/>
  <c r="D186" i="3"/>
  <c r="E186" i="3" s="1"/>
  <c r="G218" i="3"/>
  <c r="O218" i="3"/>
  <c r="O234" i="3"/>
  <c r="M250" i="3"/>
  <c r="N250" i="3" s="1"/>
  <c r="K250" i="3"/>
  <c r="F250" i="3"/>
  <c r="D250" i="3"/>
  <c r="E250" i="3" s="1"/>
  <c r="E43" i="3"/>
  <c r="N43" i="3"/>
  <c r="U59" i="3"/>
  <c r="K59" i="3"/>
  <c r="F59" i="3"/>
  <c r="G75" i="3"/>
  <c r="U75" i="3"/>
  <c r="M75" i="3"/>
  <c r="N75" i="3" s="1"/>
  <c r="F91" i="3"/>
  <c r="D91" i="3"/>
  <c r="E91" i="3" s="1"/>
  <c r="O107" i="3"/>
  <c r="F123" i="3"/>
  <c r="D123" i="3"/>
  <c r="E123" i="3" s="1"/>
  <c r="O123" i="3"/>
  <c r="Q139" i="3"/>
  <c r="U139" i="3" s="1"/>
  <c r="G155" i="3"/>
  <c r="F155" i="3"/>
  <c r="Q171" i="3"/>
  <c r="G171" i="3"/>
  <c r="O187" i="3"/>
  <c r="M187" i="3"/>
  <c r="N187" i="3" s="1"/>
  <c r="K187" i="3"/>
  <c r="F187" i="3"/>
  <c r="D187" i="3"/>
  <c r="E187" i="3" s="1"/>
  <c r="M203" i="3"/>
  <c r="N203" i="3" s="1"/>
  <c r="Q235" i="3"/>
  <c r="U235" i="3" s="1"/>
  <c r="G235" i="3"/>
  <c r="E251" i="3"/>
  <c r="Q251" i="3"/>
  <c r="U251" i="3" s="1"/>
  <c r="M270" i="4"/>
  <c r="Q134" i="3"/>
  <c r="U134" i="3" s="1"/>
  <c r="G134" i="3"/>
  <c r="F119" i="3"/>
  <c r="D119" i="3"/>
  <c r="E119" i="3" s="1"/>
  <c r="M215" i="3"/>
  <c r="N215" i="3" s="1"/>
  <c r="E48" i="3"/>
  <c r="O96" i="3"/>
  <c r="O112" i="3"/>
  <c r="F128" i="3"/>
  <c r="Q128" i="3"/>
  <c r="D144" i="3"/>
  <c r="E144" i="3" s="1"/>
  <c r="M144" i="3"/>
  <c r="N144" i="3" s="1"/>
  <c r="N160" i="3"/>
  <c r="O160" i="3"/>
  <c r="D176" i="3"/>
  <c r="E176" i="3" s="1"/>
  <c r="Q192" i="3"/>
  <c r="U192" i="3" s="1"/>
  <c r="O192" i="3"/>
  <c r="M208" i="3"/>
  <c r="D208" i="3"/>
  <c r="E208" i="3" s="1"/>
  <c r="O224" i="3"/>
  <c r="G240" i="3"/>
  <c r="F240" i="3"/>
  <c r="K256" i="3"/>
  <c r="F256" i="3"/>
  <c r="D256" i="3"/>
  <c r="E256" i="3" s="1"/>
  <c r="E13" i="3"/>
  <c r="U13" i="3"/>
  <c r="K13" i="3"/>
  <c r="F29" i="3"/>
  <c r="O93" i="3"/>
  <c r="Q109" i="3"/>
  <c r="G109" i="3"/>
  <c r="M125" i="3"/>
  <c r="N125" i="3" s="1"/>
  <c r="K125" i="3"/>
  <c r="F125" i="3"/>
  <c r="D125" i="3"/>
  <c r="E125" i="3" s="1"/>
  <c r="O157" i="3"/>
  <c r="Q173" i="3"/>
  <c r="U173" i="3" s="1"/>
  <c r="F173" i="3"/>
  <c r="D173" i="3"/>
  <c r="E173" i="3" s="1"/>
  <c r="F189" i="3"/>
  <c r="Q189" i="3"/>
  <c r="U189" i="3" s="1"/>
  <c r="K221" i="3"/>
  <c r="G221" i="3"/>
  <c r="M221" i="3"/>
  <c r="N221" i="3" s="1"/>
  <c r="F237" i="3"/>
  <c r="G237" i="3"/>
  <c r="F253" i="3"/>
  <c r="Q253" i="3"/>
  <c r="E30" i="3"/>
  <c r="U30" i="3"/>
  <c r="K46" i="3"/>
  <c r="F46" i="3"/>
  <c r="F62" i="3"/>
  <c r="N62" i="3"/>
  <c r="Q94" i="3"/>
  <c r="U94" i="3" s="1"/>
  <c r="G94" i="3"/>
  <c r="M94" i="3"/>
  <c r="N94" i="3" s="1"/>
  <c r="Q110" i="3"/>
  <c r="U110" i="3" s="1"/>
  <c r="G110" i="3"/>
  <c r="K126" i="3"/>
  <c r="F126" i="3"/>
  <c r="D126" i="3"/>
  <c r="E126" i="3" s="1"/>
  <c r="M142" i="3"/>
  <c r="N142" i="3" s="1"/>
  <c r="U158" i="3"/>
  <c r="M158" i="3"/>
  <c r="N158" i="3" s="1"/>
  <c r="D174" i="3"/>
  <c r="E174" i="3" s="1"/>
  <c r="O174" i="3"/>
  <c r="M190" i="3"/>
  <c r="N190" i="3" s="1"/>
  <c r="K190" i="3"/>
  <c r="F190" i="3"/>
  <c r="D190" i="3"/>
  <c r="E190" i="3" s="1"/>
  <c r="M206" i="3"/>
  <c r="N206" i="3" s="1"/>
  <c r="D206" i="3"/>
  <c r="E206" i="3" s="1"/>
  <c r="K206" i="3"/>
  <c r="G222" i="3"/>
  <c r="O238" i="3"/>
  <c r="O254" i="3"/>
  <c r="K254" i="3"/>
  <c r="F254" i="3"/>
  <c r="D254" i="3"/>
  <c r="E254" i="3" s="1"/>
  <c r="C47" i="3"/>
  <c r="Q269" i="4"/>
  <c r="G47" i="3"/>
  <c r="AG269" i="4"/>
  <c r="N47" i="3"/>
  <c r="G79" i="3"/>
  <c r="U79" i="3"/>
  <c r="M79" i="3"/>
  <c r="N79" i="3" s="1"/>
  <c r="K79" i="3"/>
  <c r="F95" i="3"/>
  <c r="D95" i="3"/>
  <c r="E95" i="3" s="1"/>
  <c r="K111" i="3"/>
  <c r="F111" i="3"/>
  <c r="D111" i="3"/>
  <c r="E111" i="3" s="1"/>
  <c r="O127" i="3"/>
  <c r="Q143" i="3"/>
  <c r="U143" i="3" s="1"/>
  <c r="F159" i="3"/>
  <c r="Q175" i="3"/>
  <c r="G175" i="3"/>
  <c r="O191" i="3"/>
  <c r="K191" i="3"/>
  <c r="F191" i="3"/>
  <c r="D191" i="3"/>
  <c r="E191" i="3" s="1"/>
  <c r="M207" i="3"/>
  <c r="N207" i="3" s="1"/>
  <c r="O223" i="3"/>
  <c r="Q239" i="3"/>
  <c r="U239" i="3" s="1"/>
  <c r="G239" i="3"/>
  <c r="Q255" i="3"/>
  <c r="U255" i="3" s="1"/>
  <c r="E54" i="3"/>
  <c r="U54" i="3"/>
  <c r="M118" i="3"/>
  <c r="N118" i="3" s="1"/>
  <c r="F118" i="3"/>
  <c r="Q118" i="3"/>
  <c r="G118" i="3"/>
  <c r="F166" i="3"/>
  <c r="Q166" i="3"/>
  <c r="U166" i="3" s="1"/>
  <c r="M214" i="3"/>
  <c r="N214" i="3" s="1"/>
  <c r="D214" i="3"/>
  <c r="E214" i="3" s="1"/>
  <c r="K214" i="3"/>
  <c r="G246" i="3"/>
  <c r="M246" i="3"/>
  <c r="N246" i="3" s="1"/>
  <c r="E20" i="3"/>
  <c r="L36" i="3"/>
  <c r="N269" i="4"/>
  <c r="AD269" i="4"/>
  <c r="P36" i="3"/>
  <c r="K269" i="4"/>
  <c r="M36" i="3"/>
  <c r="M269" i="3" s="1"/>
  <c r="AA269" i="4"/>
  <c r="I36" i="3"/>
  <c r="H269" i="4"/>
  <c r="S36" i="3"/>
  <c r="S269" i="3" s="1"/>
  <c r="X269" i="4"/>
  <c r="F36" i="3"/>
  <c r="E269" i="4"/>
  <c r="AK269" i="4"/>
  <c r="E68" i="3"/>
  <c r="U68" i="3"/>
  <c r="Q84" i="3"/>
  <c r="U84" i="3" s="1"/>
  <c r="G84" i="3"/>
  <c r="U100" i="3"/>
  <c r="M100" i="3"/>
  <c r="N100" i="3" s="1"/>
  <c r="K100" i="3"/>
  <c r="F100" i="3"/>
  <c r="D100" i="3"/>
  <c r="E100" i="3" s="1"/>
  <c r="G116" i="3"/>
  <c r="M116" i="3"/>
  <c r="N116" i="3" s="1"/>
  <c r="K116" i="3"/>
  <c r="Q148" i="3"/>
  <c r="U148" i="3" s="1"/>
  <c r="G148" i="3"/>
  <c r="O164" i="3"/>
  <c r="M164" i="3"/>
  <c r="N164" i="3" s="1"/>
  <c r="K164" i="3"/>
  <c r="F164" i="3"/>
  <c r="D164" i="3"/>
  <c r="E164" i="3" s="1"/>
  <c r="G196" i="3"/>
  <c r="M196" i="3"/>
  <c r="N196" i="3" s="1"/>
  <c r="F212" i="3"/>
  <c r="K228" i="3"/>
  <c r="F228" i="3"/>
  <c r="D228" i="3"/>
  <c r="E228" i="3" s="1"/>
  <c r="Q244" i="3"/>
  <c r="O260" i="3"/>
  <c r="E17" i="3"/>
  <c r="U17" i="3"/>
  <c r="K17" i="3"/>
  <c r="F33" i="3"/>
  <c r="U65" i="3"/>
  <c r="K65" i="3"/>
  <c r="F65" i="3"/>
  <c r="O97" i="3"/>
  <c r="Q113" i="3"/>
  <c r="U113" i="3" s="1"/>
  <c r="G113" i="3"/>
  <c r="U129" i="3"/>
  <c r="M129" i="3"/>
  <c r="N129" i="3" s="1"/>
  <c r="K129" i="3"/>
  <c r="F129" i="3"/>
  <c r="D129" i="3"/>
  <c r="E129" i="3" s="1"/>
  <c r="G161" i="3"/>
  <c r="M161" i="3"/>
  <c r="N161" i="3" s="1"/>
  <c r="O177" i="3"/>
  <c r="E193" i="3"/>
  <c r="Q193" i="3"/>
  <c r="G225" i="3"/>
  <c r="U225" i="3"/>
  <c r="M225" i="3"/>
  <c r="N225" i="3" s="1"/>
  <c r="Q241" i="3"/>
  <c r="U241" i="3" s="1"/>
  <c r="G241" i="3"/>
  <c r="F257" i="3"/>
  <c r="Q257" i="3"/>
  <c r="U257" i="3" s="1"/>
  <c r="E34" i="3"/>
  <c r="U34" i="3"/>
  <c r="K50" i="3"/>
  <c r="F50" i="3"/>
  <c r="U66" i="3"/>
  <c r="K66" i="3"/>
  <c r="F66" i="3"/>
  <c r="Q98" i="3"/>
  <c r="U98" i="3" s="1"/>
  <c r="G98" i="3"/>
  <c r="M98" i="3"/>
  <c r="N98" i="3" s="1"/>
  <c r="Q114" i="3"/>
  <c r="G114" i="3"/>
  <c r="K130" i="3"/>
  <c r="F130" i="3"/>
  <c r="D130" i="3"/>
  <c r="E130" i="3" s="1"/>
  <c r="D146" i="3"/>
  <c r="E146" i="3" s="1"/>
  <c r="F162" i="3"/>
  <c r="Q178" i="3"/>
  <c r="U178" i="3" s="1"/>
  <c r="G178" i="3"/>
  <c r="U194" i="3"/>
  <c r="M194" i="3"/>
  <c r="N194" i="3" s="1"/>
  <c r="K194" i="3"/>
  <c r="F194" i="3"/>
  <c r="D194" i="3"/>
  <c r="E194" i="3" s="1"/>
  <c r="M210" i="3"/>
  <c r="N210" i="3" s="1"/>
  <c r="D210" i="3"/>
  <c r="E210" i="3" s="1"/>
  <c r="K210" i="3"/>
  <c r="E226" i="3"/>
  <c r="F242" i="3"/>
  <c r="G242" i="3"/>
  <c r="M258" i="3"/>
  <c r="N258" i="3" s="1"/>
  <c r="K258" i="3"/>
  <c r="F258" i="3"/>
  <c r="D258" i="3"/>
  <c r="E258" i="3" s="1"/>
  <c r="E51" i="3"/>
  <c r="N51" i="3"/>
  <c r="G83" i="3"/>
  <c r="U83" i="3"/>
  <c r="M83" i="3"/>
  <c r="N83" i="3" s="1"/>
  <c r="K83" i="3"/>
  <c r="F99" i="3"/>
  <c r="D99" i="3"/>
  <c r="E99" i="3" s="1"/>
  <c r="K115" i="3"/>
  <c r="F115" i="3"/>
  <c r="D115" i="3"/>
  <c r="E115" i="3" s="1"/>
  <c r="O131" i="3"/>
  <c r="U147" i="3"/>
  <c r="M147" i="3"/>
  <c r="N147" i="3" s="1"/>
  <c r="K147" i="3"/>
  <c r="O163" i="3"/>
  <c r="M179" i="3"/>
  <c r="N179" i="3" s="1"/>
  <c r="G179" i="3"/>
  <c r="M195" i="3"/>
  <c r="N195" i="3" s="1"/>
  <c r="K195" i="3"/>
  <c r="F195" i="3"/>
  <c r="D195" i="3"/>
  <c r="E195" i="3" s="1"/>
  <c r="M211" i="3"/>
  <c r="N211" i="3" s="1"/>
  <c r="O227" i="3"/>
  <c r="Q243" i="3"/>
  <c r="U243" i="3" s="1"/>
  <c r="G243" i="3"/>
  <c r="Q259" i="3"/>
  <c r="K72" i="3"/>
  <c r="F72" i="3"/>
  <c r="U88" i="3"/>
  <c r="M88" i="3"/>
  <c r="N88" i="3" s="1"/>
  <c r="K88" i="3"/>
  <c r="F88" i="3"/>
  <c r="D88" i="3"/>
  <c r="E88" i="3" s="1"/>
  <c r="G120" i="3"/>
  <c r="D120" i="3"/>
  <c r="Q152" i="3"/>
  <c r="U152" i="3" s="1"/>
  <c r="G152" i="3"/>
  <c r="O184" i="3"/>
  <c r="O232" i="3"/>
  <c r="E21" i="3"/>
  <c r="U21" i="3"/>
  <c r="K21" i="3"/>
  <c r="F37" i="3"/>
  <c r="U69" i="3"/>
  <c r="K69" i="3"/>
  <c r="F69" i="3"/>
  <c r="O101" i="3"/>
  <c r="Q117" i="3"/>
  <c r="G117" i="3"/>
  <c r="M133" i="3"/>
  <c r="N133" i="3" s="1"/>
  <c r="K133" i="3"/>
  <c r="F133" i="3"/>
  <c r="D133" i="3"/>
  <c r="E133" i="3" s="1"/>
  <c r="M149" i="3"/>
  <c r="N149" i="3" s="1"/>
  <c r="Q149" i="3"/>
  <c r="G165" i="3"/>
  <c r="M165" i="3"/>
  <c r="N165" i="3" s="1"/>
  <c r="D181" i="3"/>
  <c r="E181" i="3" s="1"/>
  <c r="O181" i="3"/>
  <c r="Q197" i="3"/>
  <c r="U197" i="3" s="1"/>
  <c r="G229" i="3"/>
  <c r="M229" i="3"/>
  <c r="N229" i="3" s="1"/>
  <c r="O261" i="3"/>
  <c r="K86" i="3"/>
  <c r="F86" i="3"/>
  <c r="D86" i="3"/>
  <c r="E86" i="3" s="1"/>
  <c r="O102" i="3"/>
  <c r="D150" i="3"/>
  <c r="E150" i="3" s="1"/>
  <c r="O182" i="3"/>
  <c r="Q198" i="3"/>
  <c r="G198" i="3"/>
  <c r="F230" i="3"/>
  <c r="Q230" i="3"/>
  <c r="U230" i="3" s="1"/>
  <c r="E55" i="3"/>
  <c r="N55" i="3"/>
  <c r="G87" i="3"/>
  <c r="M87" i="3"/>
  <c r="N87" i="3" s="1"/>
  <c r="K87" i="3"/>
  <c r="F103" i="3"/>
  <c r="D103" i="3"/>
  <c r="E103" i="3" s="1"/>
  <c r="K135" i="3"/>
  <c r="F135" i="3"/>
  <c r="D135" i="3"/>
  <c r="E135" i="3" s="1"/>
  <c r="D151" i="3"/>
  <c r="E151" i="3" s="1"/>
  <c r="Q151" i="3"/>
  <c r="U151" i="3" s="1"/>
  <c r="M199" i="3"/>
  <c r="Q231" i="3"/>
  <c r="G231" i="3"/>
  <c r="U247" i="3"/>
  <c r="M247" i="3"/>
  <c r="N247" i="3" s="1"/>
  <c r="F247" i="3"/>
  <c r="D247" i="3"/>
  <c r="E247" i="3" s="1"/>
  <c r="E104" i="3"/>
  <c r="D168" i="3"/>
  <c r="E168" i="3" s="1"/>
  <c r="G248" i="3"/>
  <c r="G183" i="3"/>
  <c r="AN35" i="4"/>
  <c r="AB36" i="3"/>
  <c r="AN131" i="4"/>
  <c r="AB132" i="3"/>
  <c r="O92" i="3"/>
  <c r="G108" i="3"/>
  <c r="Q124" i="3"/>
  <c r="U124" i="3" s="1"/>
  <c r="D140" i="3"/>
  <c r="E140" i="3" s="1"/>
  <c r="K140" i="3"/>
  <c r="AN71" i="4"/>
  <c r="AB72" i="3"/>
  <c r="V24" i="3"/>
  <c r="V268" i="3" s="1"/>
  <c r="L268" i="4"/>
  <c r="T24" i="3"/>
  <c r="T268" i="3" s="1"/>
  <c r="Y268" i="4"/>
  <c r="O104" i="3"/>
  <c r="M168" i="3"/>
  <c r="N168" i="3" s="1"/>
  <c r="Q168" i="3"/>
  <c r="U168" i="3" s="1"/>
  <c r="G168" i="3"/>
  <c r="G216" i="3"/>
  <c r="Q216" i="3"/>
  <c r="U216" i="3" s="1"/>
  <c r="F248" i="3"/>
  <c r="M248" i="3"/>
  <c r="N248" i="3" s="1"/>
  <c r="AN228" i="4"/>
  <c r="AB229" i="3"/>
  <c r="U245" i="3"/>
  <c r="M245" i="3"/>
  <c r="N245" i="3" s="1"/>
  <c r="F245" i="3"/>
  <c r="D245" i="3"/>
  <c r="E245" i="3" s="1"/>
  <c r="M183" i="3"/>
  <c r="N183" i="3" s="1"/>
  <c r="L12" i="3"/>
  <c r="N267" i="4"/>
  <c r="P12" i="3"/>
  <c r="P267" i="3" s="1"/>
  <c r="K267" i="4"/>
  <c r="M12" i="3"/>
  <c r="M267" i="3" s="1"/>
  <c r="AA267" i="4"/>
  <c r="I12" i="3"/>
  <c r="I267" i="3" s="1"/>
  <c r="K12" i="3"/>
  <c r="H267" i="4"/>
  <c r="S12" i="3"/>
  <c r="S267" i="3" s="1"/>
  <c r="X267" i="4"/>
  <c r="F12" i="3"/>
  <c r="E267" i="4"/>
  <c r="AK267" i="4"/>
  <c r="E60" i="3"/>
  <c r="U76" i="3"/>
  <c r="M76" i="3"/>
  <c r="N76" i="3" s="1"/>
  <c r="F76" i="3"/>
  <c r="D76" i="3"/>
  <c r="E76" i="3" s="1"/>
  <c r="O108" i="3"/>
  <c r="G124" i="3"/>
  <c r="O124" i="3"/>
  <c r="F140" i="3"/>
  <c r="Q140" i="3"/>
  <c r="M156" i="3"/>
  <c r="N156" i="3" s="1"/>
  <c r="O172" i="3"/>
  <c r="Q188" i="3"/>
  <c r="U188" i="3" s="1"/>
  <c r="F188" i="3"/>
  <c r="D188" i="3"/>
  <c r="E188" i="3" s="1"/>
  <c r="G204" i="3"/>
  <c r="Q204" i="3"/>
  <c r="U204" i="3" s="1"/>
  <c r="M220" i="3"/>
  <c r="N220" i="3" s="1"/>
  <c r="D220" i="3"/>
  <c r="E220" i="3" s="1"/>
  <c r="O236" i="3"/>
  <c r="Q252" i="3"/>
  <c r="U252" i="3" s="1"/>
  <c r="E252" i="3"/>
  <c r="G252" i="3"/>
  <c r="N252" i="3"/>
  <c r="AN240" i="4"/>
  <c r="AB241" i="3"/>
  <c r="F25" i="3"/>
  <c r="O89" i="3"/>
  <c r="Q105" i="3"/>
  <c r="U105" i="3" s="1"/>
  <c r="G105" i="3"/>
  <c r="D121" i="3"/>
  <c r="E121" i="3" s="1"/>
  <c r="Q121" i="3"/>
  <c r="U121" i="3" s="1"/>
  <c r="O153" i="3"/>
  <c r="F169" i="3"/>
  <c r="D169" i="3"/>
  <c r="E169" i="3" s="1"/>
  <c r="Q185" i="3"/>
  <c r="U185" i="3" s="1"/>
  <c r="G201" i="3"/>
  <c r="M201" i="3"/>
  <c r="N201" i="3" s="1"/>
  <c r="K201" i="3"/>
  <c r="G217" i="3"/>
  <c r="M217" i="3"/>
  <c r="N217" i="3" s="1"/>
  <c r="F233" i="3"/>
  <c r="M249" i="3"/>
  <c r="N249" i="3" s="1"/>
  <c r="F249" i="3"/>
  <c r="Q249" i="3"/>
  <c r="U249" i="3" s="1"/>
  <c r="F26" i="3"/>
  <c r="F90" i="3"/>
  <c r="D90" i="3"/>
  <c r="E90" i="3" s="1"/>
  <c r="O106" i="3"/>
  <c r="M122" i="3"/>
  <c r="N122" i="3" s="1"/>
  <c r="O138" i="3"/>
  <c r="M138" i="3"/>
  <c r="Q154" i="3"/>
  <c r="U154" i="3" s="1"/>
  <c r="F154" i="3"/>
  <c r="G154" i="3"/>
  <c r="Q170" i="3"/>
  <c r="U170" i="3" s="1"/>
  <c r="O202" i="3"/>
  <c r="F218" i="3"/>
  <c r="G234" i="3"/>
  <c r="D234" i="3"/>
  <c r="E234" i="3" s="1"/>
  <c r="Q234" i="3"/>
  <c r="U234" i="3" s="1"/>
  <c r="E27" i="3"/>
  <c r="N27" i="3"/>
  <c r="U43" i="3"/>
  <c r="F43" i="3"/>
  <c r="F75" i="3"/>
  <c r="D75" i="3"/>
  <c r="E75" i="3" s="1"/>
  <c r="O91" i="3"/>
  <c r="Q107" i="3"/>
  <c r="U107" i="3" s="1"/>
  <c r="K123" i="3"/>
  <c r="G139" i="3"/>
  <c r="M139" i="3"/>
  <c r="N139" i="3" s="1"/>
  <c r="O155" i="3"/>
  <c r="U171" i="3"/>
  <c r="M171" i="3"/>
  <c r="N171" i="3" s="1"/>
  <c r="F171" i="3"/>
  <c r="D171" i="3"/>
  <c r="E171" i="3" s="1"/>
  <c r="O219" i="3"/>
  <c r="G219" i="3"/>
  <c r="F235" i="3"/>
  <c r="D235" i="3"/>
  <c r="E235" i="3" s="1"/>
  <c r="G251" i="3"/>
  <c r="M251" i="3"/>
  <c r="N251" i="3" s="1"/>
  <c r="K251" i="3"/>
  <c r="K270" i="4"/>
  <c r="AG270" i="4"/>
  <c r="AA270" i="4"/>
  <c r="U270" i="4"/>
  <c r="H270" i="4"/>
  <c r="T270" i="4"/>
  <c r="F134" i="3"/>
  <c r="D134" i="3"/>
  <c r="E134" i="3" s="1"/>
  <c r="M119" i="3"/>
  <c r="N119" i="3" s="1"/>
  <c r="Q119" i="3"/>
  <c r="U119" i="3" s="1"/>
  <c r="AN47" i="4"/>
  <c r="AB48" i="3"/>
  <c r="E32" i="3"/>
  <c r="U48" i="3"/>
  <c r="O80" i="3"/>
  <c r="Q96" i="3"/>
  <c r="G96" i="3"/>
  <c r="Q112" i="3"/>
  <c r="U112" i="3" s="1"/>
  <c r="D128" i="3"/>
  <c r="E128" i="3" s="1"/>
  <c r="U128" i="3"/>
  <c r="M128" i="3"/>
  <c r="N128" i="3" s="1"/>
  <c r="Q160" i="3"/>
  <c r="U160" i="3" s="1"/>
  <c r="G160" i="3"/>
  <c r="Q176" i="3"/>
  <c r="U176" i="3" s="1"/>
  <c r="O176" i="3"/>
  <c r="O208" i="3"/>
  <c r="Q224" i="3"/>
  <c r="U224" i="3" s="1"/>
  <c r="G224" i="3"/>
  <c r="N224" i="3"/>
  <c r="Q240" i="3"/>
  <c r="U240" i="3" s="1"/>
  <c r="K240" i="3"/>
  <c r="O240" i="3"/>
  <c r="U256" i="3"/>
  <c r="AN204" i="4"/>
  <c r="AB205" i="3"/>
  <c r="F13" i="3"/>
  <c r="E61" i="3"/>
  <c r="O77" i="3"/>
  <c r="Q93" i="3"/>
  <c r="G93" i="3"/>
  <c r="U109" i="3"/>
  <c r="M109" i="3"/>
  <c r="N109" i="3" s="1"/>
  <c r="F109" i="3"/>
  <c r="D109" i="3"/>
  <c r="E109" i="3" s="1"/>
  <c r="O141" i="3"/>
  <c r="U157" i="3"/>
  <c r="G157" i="3"/>
  <c r="O173" i="3"/>
  <c r="M189" i="3"/>
  <c r="N189" i="3" s="1"/>
  <c r="K189" i="3"/>
  <c r="G205" i="3"/>
  <c r="M205" i="3"/>
  <c r="N205" i="3" s="1"/>
  <c r="F221" i="3"/>
  <c r="D221" i="3"/>
  <c r="E221" i="3" s="1"/>
  <c r="K237" i="3"/>
  <c r="O237" i="3"/>
  <c r="D253" i="3"/>
  <c r="E253" i="3" s="1"/>
  <c r="U253" i="3"/>
  <c r="M253" i="3"/>
  <c r="N253" i="3" s="1"/>
  <c r="K253" i="3"/>
  <c r="U14" i="3"/>
  <c r="Q78" i="3"/>
  <c r="U78" i="3" s="1"/>
  <c r="G78" i="3"/>
  <c r="M78" i="3"/>
  <c r="N78" i="3" s="1"/>
  <c r="F94" i="3"/>
  <c r="D94" i="3"/>
  <c r="E94" i="3" s="1"/>
  <c r="M110" i="3"/>
  <c r="N110" i="3" s="1"/>
  <c r="F110" i="3"/>
  <c r="D110" i="3"/>
  <c r="E110" i="3" s="1"/>
  <c r="M126" i="3"/>
  <c r="N126" i="3" s="1"/>
  <c r="O142" i="3"/>
  <c r="F158" i="3"/>
  <c r="G158" i="3"/>
  <c r="Q174" i="3"/>
  <c r="G206" i="3"/>
  <c r="O206" i="3"/>
  <c r="O222" i="3"/>
  <c r="D238" i="3"/>
  <c r="E238" i="3" s="1"/>
  <c r="Q238" i="3"/>
  <c r="U238" i="3" s="1"/>
  <c r="K47" i="3"/>
  <c r="D47" i="3"/>
  <c r="D269" i="3" s="1"/>
  <c r="U269" i="4"/>
  <c r="U63" i="3"/>
  <c r="F79" i="3"/>
  <c r="D79" i="3"/>
  <c r="E79" i="3" s="1"/>
  <c r="O95" i="3"/>
  <c r="O111" i="3"/>
  <c r="Q127" i="3"/>
  <c r="U127" i="3" s="1"/>
  <c r="G143" i="3"/>
  <c r="M143" i="3"/>
  <c r="N143" i="3" s="1"/>
  <c r="G159" i="3"/>
  <c r="O159" i="3"/>
  <c r="U175" i="3"/>
  <c r="M175" i="3"/>
  <c r="N175" i="3" s="1"/>
  <c r="F175" i="3"/>
  <c r="D175" i="3"/>
  <c r="E175" i="3" s="1"/>
  <c r="Q223" i="3"/>
  <c r="G223" i="3"/>
  <c r="F239" i="3"/>
  <c r="D239" i="3"/>
  <c r="E239" i="3" s="1"/>
  <c r="M255" i="3"/>
  <c r="N255" i="3" s="1"/>
  <c r="K255" i="3"/>
  <c r="U118" i="3"/>
  <c r="O118" i="3"/>
  <c r="D118" i="3"/>
  <c r="E118" i="3" s="1"/>
  <c r="M166" i="3"/>
  <c r="N166" i="3" s="1"/>
  <c r="G214" i="3"/>
  <c r="O214" i="3"/>
  <c r="F246" i="3"/>
  <c r="D246" i="3"/>
  <c r="E246" i="3" s="1"/>
  <c r="AN143" i="4"/>
  <c r="AB144" i="3"/>
  <c r="AN107" i="4"/>
  <c r="AB108" i="3"/>
  <c r="F20" i="3"/>
  <c r="R269" i="4"/>
  <c r="AH269" i="4"/>
  <c r="AE269" i="4"/>
  <c r="V36" i="3"/>
  <c r="V269" i="3" s="1"/>
  <c r="L269" i="4"/>
  <c r="T36" i="3"/>
  <c r="T269" i="3" s="1"/>
  <c r="Y269" i="4"/>
  <c r="M84" i="3"/>
  <c r="N84" i="3" s="1"/>
  <c r="K84" i="3"/>
  <c r="F84" i="3"/>
  <c r="D84" i="3"/>
  <c r="E84" i="3" s="1"/>
  <c r="F116" i="3"/>
  <c r="D116" i="3"/>
  <c r="E116" i="3" s="1"/>
  <c r="G132" i="3"/>
  <c r="O132" i="3"/>
  <c r="K148" i="3"/>
  <c r="F148" i="3"/>
  <c r="D148" i="3"/>
  <c r="E148" i="3" s="1"/>
  <c r="G180" i="3"/>
  <c r="M180" i="3"/>
  <c r="N180" i="3" s="1"/>
  <c r="Q196" i="3"/>
  <c r="U196" i="3" s="1"/>
  <c r="F196" i="3"/>
  <c r="D196" i="3"/>
  <c r="E196" i="3" s="1"/>
  <c r="G212" i="3"/>
  <c r="Q212" i="3"/>
  <c r="U212" i="3" s="1"/>
  <c r="D244" i="3"/>
  <c r="E244" i="3" s="1"/>
  <c r="G244" i="3"/>
  <c r="U244" i="3"/>
  <c r="M244" i="3"/>
  <c r="N244" i="3" s="1"/>
  <c r="Q260" i="3"/>
  <c r="G260" i="3"/>
  <c r="O81" i="3"/>
  <c r="Q97" i="3"/>
  <c r="U97" i="3" s="1"/>
  <c r="G97" i="3"/>
  <c r="M113" i="3"/>
  <c r="N113" i="3" s="1"/>
  <c r="K113" i="3"/>
  <c r="F113" i="3"/>
  <c r="D113" i="3"/>
  <c r="E113" i="3" s="1"/>
  <c r="O145" i="3"/>
  <c r="Q161" i="3"/>
  <c r="U161" i="3" s="1"/>
  <c r="F161" i="3"/>
  <c r="D161" i="3"/>
  <c r="E161" i="3" s="1"/>
  <c r="D177" i="3"/>
  <c r="E177" i="3" s="1"/>
  <c r="Q177" i="3"/>
  <c r="U177" i="3" s="1"/>
  <c r="G193" i="3"/>
  <c r="U193" i="3"/>
  <c r="M193" i="3"/>
  <c r="N193" i="3" s="1"/>
  <c r="K193" i="3"/>
  <c r="G209" i="3"/>
  <c r="U209" i="3"/>
  <c r="M209" i="3"/>
  <c r="N209" i="3" s="1"/>
  <c r="K225" i="3"/>
  <c r="F225" i="3"/>
  <c r="D225" i="3"/>
  <c r="E225" i="3" s="1"/>
  <c r="F241" i="3"/>
  <c r="D241" i="3"/>
  <c r="E241" i="3" s="1"/>
  <c r="D257" i="3"/>
  <c r="M257" i="3"/>
  <c r="N257" i="3" s="1"/>
  <c r="K257" i="3"/>
  <c r="U18" i="3"/>
  <c r="Q82" i="3"/>
  <c r="U82" i="3" s="1"/>
  <c r="G82" i="3"/>
  <c r="M82" i="3"/>
  <c r="N82" i="3" s="1"/>
  <c r="F98" i="3"/>
  <c r="D98" i="3"/>
  <c r="E98" i="3" s="1"/>
  <c r="U114" i="3"/>
  <c r="M114" i="3"/>
  <c r="N114" i="3" s="1"/>
  <c r="F114" i="3"/>
  <c r="D114" i="3"/>
  <c r="E114" i="3" s="1"/>
  <c r="U130" i="3"/>
  <c r="Q146" i="3"/>
  <c r="U146" i="3" s="1"/>
  <c r="M146" i="3"/>
  <c r="N146" i="3" s="1"/>
  <c r="D162" i="3"/>
  <c r="O162" i="3"/>
  <c r="F178" i="3"/>
  <c r="D178" i="3"/>
  <c r="E178" i="3" s="1"/>
  <c r="G210" i="3"/>
  <c r="O210" i="3"/>
  <c r="G226" i="3"/>
  <c r="O226" i="3"/>
  <c r="K242" i="3"/>
  <c r="O242" i="3"/>
  <c r="C35" i="3"/>
  <c r="Q268" i="4"/>
  <c r="G35" i="3"/>
  <c r="AG268" i="4"/>
  <c r="N35" i="3"/>
  <c r="U51" i="3"/>
  <c r="K51" i="3"/>
  <c r="F51" i="3"/>
  <c r="E67" i="3"/>
  <c r="U67" i="3"/>
  <c r="F83" i="3"/>
  <c r="D83" i="3"/>
  <c r="E83" i="3" s="1"/>
  <c r="O99" i="3"/>
  <c r="O115" i="3"/>
  <c r="Q131" i="3"/>
  <c r="U131" i="3" s="1"/>
  <c r="E147" i="3"/>
  <c r="F147" i="3"/>
  <c r="Q163" i="3"/>
  <c r="G163" i="3"/>
  <c r="F179" i="3"/>
  <c r="D179" i="3"/>
  <c r="E179" i="3" s="1"/>
  <c r="Q227" i="3"/>
  <c r="U227" i="3" s="1"/>
  <c r="G227" i="3"/>
  <c r="F243" i="3"/>
  <c r="D243" i="3"/>
  <c r="E243" i="3" s="1"/>
  <c r="G259" i="3"/>
  <c r="U259" i="3"/>
  <c r="M259" i="3"/>
  <c r="N259" i="3" s="1"/>
  <c r="K259" i="3"/>
  <c r="M120" i="3"/>
  <c r="N120" i="3" s="1"/>
  <c r="G136" i="3"/>
  <c r="O136" i="3"/>
  <c r="F152" i="3"/>
  <c r="D152" i="3"/>
  <c r="E152" i="3" s="1"/>
  <c r="G200" i="3"/>
  <c r="M200" i="3"/>
  <c r="N200" i="3" s="1"/>
  <c r="Q232" i="3"/>
  <c r="U232" i="3" s="1"/>
  <c r="G232" i="3"/>
  <c r="O85" i="3"/>
  <c r="Q101" i="3"/>
  <c r="U101" i="3" s="1"/>
  <c r="G101" i="3"/>
  <c r="U117" i="3"/>
  <c r="M117" i="3"/>
  <c r="N117" i="3" s="1"/>
  <c r="K117" i="3"/>
  <c r="F117" i="3"/>
  <c r="D117" i="3"/>
  <c r="E117" i="3" s="1"/>
  <c r="O149" i="3"/>
  <c r="Q165" i="3"/>
  <c r="U165" i="3" s="1"/>
  <c r="F165" i="3"/>
  <c r="D165" i="3"/>
  <c r="E165" i="3" s="1"/>
  <c r="Q181" i="3"/>
  <c r="U181" i="3" s="1"/>
  <c r="M197" i="3"/>
  <c r="N197" i="3" s="1"/>
  <c r="K197" i="3"/>
  <c r="G213" i="3"/>
  <c r="M213" i="3"/>
  <c r="F229" i="3"/>
  <c r="D229" i="3"/>
  <c r="E229" i="3" s="1"/>
  <c r="F261" i="3"/>
  <c r="Q261" i="3"/>
  <c r="U38" i="3"/>
  <c r="O86" i="3"/>
  <c r="Q150" i="3"/>
  <c r="U150" i="3" s="1"/>
  <c r="M150" i="3"/>
  <c r="N150" i="3" s="1"/>
  <c r="Q182" i="3"/>
  <c r="U182" i="3" s="1"/>
  <c r="G182" i="3"/>
  <c r="U198" i="3"/>
  <c r="M198" i="3"/>
  <c r="N198" i="3" s="1"/>
  <c r="F198" i="3"/>
  <c r="D198" i="3"/>
  <c r="E198" i="3" s="1"/>
  <c r="D230" i="3"/>
  <c r="E230" i="3" s="1"/>
  <c r="M230" i="3"/>
  <c r="N230" i="3" s="1"/>
  <c r="K230" i="3"/>
  <c r="U71" i="3"/>
  <c r="K71" i="3"/>
  <c r="F87" i="3"/>
  <c r="D87" i="3"/>
  <c r="E87" i="3" s="1"/>
  <c r="O103" i="3"/>
  <c r="O135" i="3"/>
  <c r="G151" i="3"/>
  <c r="M151" i="3"/>
  <c r="N151" i="3" s="1"/>
  <c r="K151" i="3"/>
  <c r="O167" i="3"/>
  <c r="Q199" i="3"/>
  <c r="U199" i="3" s="1"/>
  <c r="G199" i="3"/>
  <c r="N199" i="3"/>
  <c r="U231" i="3"/>
  <c r="M231" i="3"/>
  <c r="N231" i="3" s="1"/>
  <c r="F231" i="3"/>
  <c r="D231" i="3"/>
  <c r="E231" i="3" s="1"/>
  <c r="D216" i="3"/>
  <c r="E216" i="3" s="1"/>
  <c r="Q183" i="3"/>
  <c r="U183" i="3" s="1"/>
  <c r="Q108" i="3"/>
  <c r="U108" i="3" s="1"/>
  <c r="U140" i="3"/>
  <c r="N172" i="3"/>
  <c r="D204" i="3"/>
  <c r="E204" i="3" s="1"/>
  <c r="G236" i="3"/>
  <c r="F252" i="3"/>
  <c r="Q89" i="3"/>
  <c r="U89" i="3" s="1"/>
  <c r="N89" i="3"/>
  <c r="D105" i="3"/>
  <c r="E105" i="3" s="1"/>
  <c r="G121" i="3"/>
  <c r="U153" i="3"/>
  <c r="Q169" i="3"/>
  <c r="U169" i="3" s="1"/>
  <c r="O169" i="3"/>
  <c r="M185" i="3"/>
  <c r="N185" i="3" s="1"/>
  <c r="F201" i="3"/>
  <c r="F217" i="3"/>
  <c r="D217" i="3"/>
  <c r="E217" i="3" s="1"/>
  <c r="K233" i="3"/>
  <c r="G233" i="3"/>
  <c r="O233" i="3"/>
  <c r="D249" i="3"/>
  <c r="E249" i="3" s="1"/>
  <c r="AN167" i="4"/>
  <c r="AB168" i="3"/>
  <c r="U58" i="3"/>
  <c r="G74" i="3"/>
  <c r="O90" i="3"/>
  <c r="O122" i="3"/>
  <c r="Q138" i="3"/>
  <c r="U138" i="3" s="1"/>
  <c r="G138" i="3"/>
  <c r="N138" i="3"/>
  <c r="K154" i="3"/>
  <c r="O154" i="3"/>
  <c r="G170" i="3"/>
  <c r="M170" i="3"/>
  <c r="N170" i="3" s="1"/>
  <c r="O186" i="3"/>
  <c r="Q202" i="3"/>
  <c r="U202" i="3" s="1"/>
  <c r="G202" i="3"/>
  <c r="E218" i="3"/>
  <c r="Q218" i="3"/>
  <c r="U218" i="3" s="1"/>
  <c r="M234" i="3"/>
  <c r="N234" i="3" s="1"/>
  <c r="O250" i="3"/>
  <c r="Q11" i="3"/>
  <c r="U11" i="3"/>
  <c r="O75" i="3"/>
  <c r="Q91" i="3"/>
  <c r="U91" i="3" s="1"/>
  <c r="G107" i="3"/>
  <c r="M107" i="3"/>
  <c r="N107" i="3" s="1"/>
  <c r="Q123" i="3"/>
  <c r="U123" i="3" s="1"/>
  <c r="M123" i="3"/>
  <c r="N123" i="3" s="1"/>
  <c r="F139" i="3"/>
  <c r="D139" i="3"/>
  <c r="E139" i="3" s="1"/>
  <c r="D155" i="3"/>
  <c r="E155" i="3" s="1"/>
  <c r="N155" i="3"/>
  <c r="Q155" i="3"/>
  <c r="U155" i="3" s="1"/>
  <c r="O203" i="3"/>
  <c r="E203" i="3"/>
  <c r="G203" i="3"/>
  <c r="Q219" i="3"/>
  <c r="U219" i="3" s="1"/>
  <c r="F219" i="3"/>
  <c r="D219" i="3"/>
  <c r="E219" i="3" s="1"/>
  <c r="M235" i="3"/>
  <c r="N235" i="3" s="1"/>
  <c r="F251" i="3"/>
  <c r="AI270" i="4"/>
  <c r="W270" i="4"/>
  <c r="N270" i="4"/>
  <c r="X270" i="4"/>
  <c r="B272" i="4"/>
  <c r="AJ271" i="4"/>
  <c r="AF271" i="4"/>
  <c r="AB271" i="4"/>
  <c r="X271" i="4"/>
  <c r="T271" i="4"/>
  <c r="P271" i="4"/>
  <c r="L271" i="4"/>
  <c r="F271" i="4"/>
  <c r="AH271" i="4"/>
  <c r="AD271" i="4"/>
  <c r="Z271" i="4"/>
  <c r="V271" i="4"/>
  <c r="R271" i="4"/>
  <c r="N271" i="4"/>
  <c r="H271" i="4"/>
  <c r="D271" i="4"/>
  <c r="AI271" i="4"/>
  <c r="AA271" i="4"/>
  <c r="S271" i="4"/>
  <c r="K271" i="4"/>
  <c r="AG271" i="4"/>
  <c r="Y271" i="4"/>
  <c r="Q271" i="4"/>
  <c r="G271" i="4"/>
  <c r="AE271" i="4"/>
  <c r="W271" i="4"/>
  <c r="O271" i="4"/>
  <c r="E271" i="4"/>
  <c r="U271" i="4"/>
  <c r="M271" i="4"/>
  <c r="AK271" i="4"/>
  <c r="C271" i="4"/>
  <c r="AC271" i="4"/>
  <c r="M134" i="3"/>
  <c r="N134" i="3" s="1"/>
  <c r="O119" i="3"/>
  <c r="O215" i="3"/>
  <c r="G215" i="3"/>
  <c r="U64" i="3"/>
  <c r="Q80" i="3"/>
  <c r="U80" i="3" s="1"/>
  <c r="E80" i="3"/>
  <c r="G80" i="3"/>
  <c r="U96" i="3"/>
  <c r="M96" i="3"/>
  <c r="N96" i="3" s="1"/>
  <c r="F96" i="3"/>
  <c r="D96" i="3"/>
  <c r="E96" i="3" s="1"/>
  <c r="E112" i="3"/>
  <c r="G112" i="3"/>
  <c r="M112" i="3"/>
  <c r="N112" i="3" s="1"/>
  <c r="G144" i="3"/>
  <c r="O144" i="3"/>
  <c r="F160" i="3"/>
  <c r="D160" i="3"/>
  <c r="E160" i="3" s="1"/>
  <c r="F176" i="3"/>
  <c r="G176" i="3"/>
  <c r="G192" i="3"/>
  <c r="M192" i="3"/>
  <c r="N192" i="3" s="1"/>
  <c r="F208" i="3"/>
  <c r="N208" i="3"/>
  <c r="F224" i="3"/>
  <c r="D224" i="3"/>
  <c r="E224" i="3" s="1"/>
  <c r="D240" i="3"/>
  <c r="E240" i="3" s="1"/>
  <c r="O256" i="3"/>
  <c r="M256" i="3"/>
  <c r="N256" i="3" s="1"/>
  <c r="Q77" i="3"/>
  <c r="U77" i="3" s="1"/>
  <c r="E77" i="3"/>
  <c r="G77" i="3"/>
  <c r="U93" i="3"/>
  <c r="M93" i="3"/>
  <c r="N93" i="3" s="1"/>
  <c r="F93" i="3"/>
  <c r="D93" i="3"/>
  <c r="E93" i="3" s="1"/>
  <c r="O125" i="3"/>
  <c r="Q141" i="3"/>
  <c r="U141" i="3" s="1"/>
  <c r="E141" i="3"/>
  <c r="G141" i="3"/>
  <c r="F157" i="3"/>
  <c r="D157" i="3"/>
  <c r="E157" i="3" s="1"/>
  <c r="D189" i="3"/>
  <c r="E189" i="3" s="1"/>
  <c r="G189" i="3"/>
  <c r="F205" i="3"/>
  <c r="D205" i="3"/>
  <c r="E205" i="3" s="1"/>
  <c r="O221" i="3"/>
  <c r="D237" i="3"/>
  <c r="E237" i="3" s="1"/>
  <c r="F14" i="3"/>
  <c r="F78" i="3"/>
  <c r="D78" i="3"/>
  <c r="E78" i="3" s="1"/>
  <c r="O94" i="3"/>
  <c r="O126" i="3"/>
  <c r="Q142" i="3"/>
  <c r="U142" i="3" s="1"/>
  <c r="E142" i="3"/>
  <c r="G142" i="3"/>
  <c r="K158" i="3"/>
  <c r="O158" i="3"/>
  <c r="U174" i="3"/>
  <c r="M174" i="3"/>
  <c r="N174" i="3" s="1"/>
  <c r="O190" i="3"/>
  <c r="U206" i="3"/>
  <c r="F206" i="3"/>
  <c r="F222" i="3"/>
  <c r="Q222" i="3"/>
  <c r="U222" i="3" s="1"/>
  <c r="G238" i="3"/>
  <c r="M238" i="3"/>
  <c r="N238" i="3" s="1"/>
  <c r="M254" i="3"/>
  <c r="N254" i="3" s="1"/>
  <c r="E15" i="3"/>
  <c r="N15" i="3"/>
  <c r="U31" i="3"/>
  <c r="F31" i="3"/>
  <c r="F63" i="3"/>
  <c r="O79" i="3"/>
  <c r="Q95" i="3"/>
  <c r="U95" i="3" s="1"/>
  <c r="E127" i="3"/>
  <c r="G127" i="3"/>
  <c r="M127" i="3"/>
  <c r="N127" i="3" s="1"/>
  <c r="F143" i="3"/>
  <c r="D143" i="3"/>
  <c r="E143" i="3" s="1"/>
  <c r="D159" i="3"/>
  <c r="E159" i="3" s="1"/>
  <c r="N159" i="3"/>
  <c r="Q159" i="3"/>
  <c r="U159" i="3" s="1"/>
  <c r="O207" i="3"/>
  <c r="G207" i="3"/>
  <c r="U223" i="3"/>
  <c r="M223" i="3"/>
  <c r="N223" i="3" s="1"/>
  <c r="F223" i="3"/>
  <c r="D223" i="3"/>
  <c r="E223" i="3" s="1"/>
  <c r="M239" i="3"/>
  <c r="N239" i="3" s="1"/>
  <c r="F255" i="3"/>
  <c r="G255" i="3"/>
  <c r="D166" i="3"/>
  <c r="E166" i="3" s="1"/>
  <c r="G166" i="3"/>
  <c r="U214" i="3"/>
  <c r="F214" i="3"/>
  <c r="O246" i="3"/>
  <c r="F269" i="4"/>
  <c r="V269" i="4"/>
  <c r="C269" i="4"/>
  <c r="S269" i="4"/>
  <c r="O36" i="3"/>
  <c r="O269" i="3" s="1"/>
  <c r="AI269" i="4"/>
  <c r="J36" i="3"/>
  <c r="J269" i="3" s="1"/>
  <c r="M269" i="4"/>
  <c r="E52" i="3"/>
  <c r="O100" i="3"/>
  <c r="O116" i="3"/>
  <c r="F132" i="3"/>
  <c r="Q132" i="3"/>
  <c r="U132" i="3" s="1"/>
  <c r="M148" i="3"/>
  <c r="N148" i="3" s="1"/>
  <c r="Q180" i="3"/>
  <c r="U180" i="3" s="1"/>
  <c r="F180" i="3"/>
  <c r="D180" i="3"/>
  <c r="E180" i="3" s="1"/>
  <c r="O196" i="3"/>
  <c r="M212" i="3"/>
  <c r="N212" i="3" s="1"/>
  <c r="D212" i="3"/>
  <c r="E212" i="3" s="1"/>
  <c r="K212" i="3"/>
  <c r="O228" i="3"/>
  <c r="M228" i="3"/>
  <c r="N228" i="3" s="1"/>
  <c r="K244" i="3"/>
  <c r="U260" i="3"/>
  <c r="F260" i="3"/>
  <c r="D260" i="3"/>
  <c r="E260" i="3" s="1"/>
  <c r="E49" i="3"/>
  <c r="U49" i="3"/>
  <c r="K49" i="3"/>
  <c r="Q81" i="3"/>
  <c r="U81" i="3" s="1"/>
  <c r="E81" i="3"/>
  <c r="G81" i="3"/>
  <c r="N81" i="3"/>
  <c r="M97" i="3"/>
  <c r="N97" i="3" s="1"/>
  <c r="F97" i="3"/>
  <c r="D97" i="3"/>
  <c r="E97" i="3" s="1"/>
  <c r="O129" i="3"/>
  <c r="Q145" i="3"/>
  <c r="U145" i="3" s="1"/>
  <c r="E145" i="3"/>
  <c r="G145" i="3"/>
  <c r="O161" i="3"/>
  <c r="M177" i="3"/>
  <c r="N177" i="3" s="1"/>
  <c r="F193" i="3"/>
  <c r="F209" i="3"/>
  <c r="D209" i="3"/>
  <c r="E209" i="3" s="1"/>
  <c r="O225" i="3"/>
  <c r="M241" i="3"/>
  <c r="N241" i="3" s="1"/>
  <c r="E257" i="3"/>
  <c r="F18" i="3"/>
  <c r="F82" i="3"/>
  <c r="D82" i="3"/>
  <c r="E82" i="3" s="1"/>
  <c r="O98" i="3"/>
  <c r="O130" i="3"/>
  <c r="M130" i="3"/>
  <c r="N130" i="3" s="1"/>
  <c r="F146" i="3"/>
  <c r="G146" i="3"/>
  <c r="E162" i="3"/>
  <c r="Q162" i="3"/>
  <c r="U162" i="3" s="1"/>
  <c r="M178" i="3"/>
  <c r="N178" i="3" s="1"/>
  <c r="O194" i="3"/>
  <c r="F210" i="3"/>
  <c r="F226" i="3"/>
  <c r="Q226" i="3"/>
  <c r="U226" i="3" s="1"/>
  <c r="Q242" i="3"/>
  <c r="U242" i="3" s="1"/>
  <c r="D242" i="3"/>
  <c r="E242" i="3" s="1"/>
  <c r="N19" i="3"/>
  <c r="U268" i="4"/>
  <c r="D35" i="3"/>
  <c r="D268" i="3" s="1"/>
  <c r="O83" i="3"/>
  <c r="Q99" i="3"/>
  <c r="U99" i="3" s="1"/>
  <c r="E131" i="3"/>
  <c r="G131" i="3"/>
  <c r="M131" i="3"/>
  <c r="N131" i="3" s="1"/>
  <c r="O147" i="3"/>
  <c r="U163" i="3"/>
  <c r="M163" i="3"/>
  <c r="N163" i="3" s="1"/>
  <c r="F163" i="3"/>
  <c r="D163" i="3"/>
  <c r="E163" i="3" s="1"/>
  <c r="O179" i="3"/>
  <c r="Q179" i="3"/>
  <c r="U179" i="3" s="1"/>
  <c r="O195" i="3"/>
  <c r="O211" i="3"/>
  <c r="G211" i="3"/>
  <c r="M227" i="3"/>
  <c r="N227" i="3" s="1"/>
  <c r="F227" i="3"/>
  <c r="D227" i="3"/>
  <c r="E227" i="3" s="1"/>
  <c r="M243" i="3"/>
  <c r="N243" i="3" s="1"/>
  <c r="F259" i="3"/>
  <c r="E40" i="3"/>
  <c r="U56" i="3"/>
  <c r="O88" i="3"/>
  <c r="E120" i="3"/>
  <c r="F120" i="3"/>
  <c r="F136" i="3"/>
  <c r="Q136" i="3"/>
  <c r="U136" i="3" s="1"/>
  <c r="M152" i="3"/>
  <c r="N152" i="3" s="1"/>
  <c r="G184" i="3"/>
  <c r="U184" i="3"/>
  <c r="M184" i="3"/>
  <c r="N184" i="3" s="1"/>
  <c r="Q200" i="3"/>
  <c r="U200" i="3" s="1"/>
  <c r="F200" i="3"/>
  <c r="D200" i="3"/>
  <c r="E200" i="3" s="1"/>
  <c r="F232" i="3"/>
  <c r="D232" i="3"/>
  <c r="E232" i="3" s="1"/>
  <c r="E53" i="3"/>
  <c r="K53" i="3"/>
  <c r="Q85" i="3"/>
  <c r="U85" i="3" s="1"/>
  <c r="E85" i="3"/>
  <c r="G85" i="3"/>
  <c r="N85" i="3"/>
  <c r="M101" i="3"/>
  <c r="N101" i="3" s="1"/>
  <c r="F101" i="3"/>
  <c r="D101" i="3"/>
  <c r="E101" i="3" s="1"/>
  <c r="O133" i="3"/>
  <c r="U149" i="3"/>
  <c r="G149" i="3"/>
  <c r="O165" i="3"/>
  <c r="M181" i="3"/>
  <c r="N181" i="3" s="1"/>
  <c r="K181" i="3"/>
  <c r="F197" i="3"/>
  <c r="G197" i="3"/>
  <c r="N213" i="3"/>
  <c r="F213" i="3"/>
  <c r="D213" i="3"/>
  <c r="E213" i="3" s="1"/>
  <c r="O229" i="3"/>
  <c r="D261" i="3"/>
  <c r="E261" i="3" s="1"/>
  <c r="U261" i="3"/>
  <c r="M261" i="3"/>
  <c r="N261" i="3" s="1"/>
  <c r="K261" i="3"/>
  <c r="E22" i="3"/>
  <c r="U22" i="3"/>
  <c r="F38" i="3"/>
  <c r="U70" i="3"/>
  <c r="Q102" i="3"/>
  <c r="U102" i="3" s="1"/>
  <c r="G102" i="3"/>
  <c r="M102" i="3"/>
  <c r="N102" i="3" s="1"/>
  <c r="F150" i="3"/>
  <c r="G150" i="3"/>
  <c r="M182" i="3"/>
  <c r="N182" i="3" s="1"/>
  <c r="F182" i="3"/>
  <c r="D182" i="3"/>
  <c r="E182" i="3" s="1"/>
  <c r="G230" i="3"/>
  <c r="M262" i="3"/>
  <c r="N262" i="3" s="1"/>
  <c r="Q262" i="3"/>
  <c r="U262" i="3" s="1"/>
  <c r="E262" i="3"/>
  <c r="U39" i="3"/>
  <c r="F39" i="3"/>
  <c r="F71" i="3"/>
  <c r="O87" i="3"/>
  <c r="Q103" i="3"/>
  <c r="U103" i="3" s="1"/>
  <c r="Q135" i="3"/>
  <c r="U135" i="3" s="1"/>
  <c r="F151" i="3"/>
  <c r="Q167" i="3"/>
  <c r="U167" i="3" s="1"/>
  <c r="E167" i="3"/>
  <c r="G167" i="3"/>
  <c r="O199" i="3"/>
  <c r="F199" i="3"/>
  <c r="D199" i="3"/>
  <c r="E199" i="3" s="1"/>
  <c r="O247" i="3"/>
  <c r="C270" i="3" l="1"/>
  <c r="K267" i="3"/>
  <c r="U270" i="3"/>
  <c r="N270" i="3"/>
  <c r="AD146" i="3"/>
  <c r="AN168" i="4"/>
  <c r="AB169" i="3"/>
  <c r="AD147" i="3"/>
  <c r="AN241" i="4"/>
  <c r="AB242" i="3"/>
  <c r="AD159" i="3"/>
  <c r="E47" i="3"/>
  <c r="E269" i="3" s="1"/>
  <c r="C269" i="3"/>
  <c r="AD155" i="3"/>
  <c r="K270" i="3"/>
  <c r="F268" i="3"/>
  <c r="K24" i="3"/>
  <c r="K268" i="3" s="1"/>
  <c r="I268" i="3"/>
  <c r="U24" i="3"/>
  <c r="U268" i="3" s="1"/>
  <c r="P268" i="3"/>
  <c r="AN60" i="4"/>
  <c r="AB61" i="3"/>
  <c r="AD142" i="3"/>
  <c r="AD144" i="3"/>
  <c r="C267" i="3"/>
  <c r="E23" i="3"/>
  <c r="E267" i="3" s="1"/>
  <c r="AD151" i="3"/>
  <c r="AD150" i="3"/>
  <c r="E35" i="3"/>
  <c r="E268" i="3" s="1"/>
  <c r="C268" i="3"/>
  <c r="AN108" i="4"/>
  <c r="AB109" i="3"/>
  <c r="AD154" i="3"/>
  <c r="AN229" i="4"/>
  <c r="AB230" i="3"/>
  <c r="AN72" i="4"/>
  <c r="AB73" i="3"/>
  <c r="AN36" i="4"/>
  <c r="AB37" i="3"/>
  <c r="N36" i="3"/>
  <c r="N269" i="3" s="1"/>
  <c r="L269" i="3"/>
  <c r="B272" i="3"/>
  <c r="T271" i="3"/>
  <c r="P271" i="3"/>
  <c r="L271" i="3"/>
  <c r="D271" i="3"/>
  <c r="S271" i="3"/>
  <c r="O271" i="3"/>
  <c r="K271" i="3"/>
  <c r="G271" i="3"/>
  <c r="C271" i="3"/>
  <c r="V271" i="3"/>
  <c r="R271" i="3"/>
  <c r="N271" i="3"/>
  <c r="J271" i="3"/>
  <c r="F271" i="3"/>
  <c r="U271" i="3"/>
  <c r="Q271" i="3"/>
  <c r="M271" i="3"/>
  <c r="I271" i="3"/>
  <c r="E271" i="3"/>
  <c r="AD156" i="3"/>
  <c r="U267" i="3"/>
  <c r="AD149" i="3"/>
  <c r="AN156" i="4"/>
  <c r="AB157" i="3"/>
  <c r="AD153" i="3"/>
  <c r="AN14" i="4"/>
  <c r="AB15" i="3"/>
  <c r="AD143" i="3"/>
  <c r="B273" i="4"/>
  <c r="AJ272" i="4"/>
  <c r="AF272" i="4"/>
  <c r="AB272" i="4"/>
  <c r="X272" i="4"/>
  <c r="T272" i="4"/>
  <c r="P272" i="4"/>
  <c r="L272" i="4"/>
  <c r="F272" i="4"/>
  <c r="AH272" i="4"/>
  <c r="AD272" i="4"/>
  <c r="Z272" i="4"/>
  <c r="V272" i="4"/>
  <c r="R272" i="4"/>
  <c r="N272" i="4"/>
  <c r="H272" i="4"/>
  <c r="D272" i="4"/>
  <c r="AE272" i="4"/>
  <c r="W272" i="4"/>
  <c r="O272" i="4"/>
  <c r="E272" i="4"/>
  <c r="AK272" i="4"/>
  <c r="AC272" i="4"/>
  <c r="U272" i="4"/>
  <c r="M272" i="4"/>
  <c r="C272" i="4"/>
  <c r="AI272" i="4"/>
  <c r="AA272" i="4"/>
  <c r="S272" i="4"/>
  <c r="K272" i="4"/>
  <c r="G272" i="4"/>
  <c r="AG272" i="4"/>
  <c r="Y272" i="4"/>
  <c r="Q272" i="4"/>
  <c r="AD152" i="3"/>
  <c r="AD158" i="3"/>
  <c r="F269" i="3"/>
  <c r="K36" i="3"/>
  <c r="K269" i="3" s="1"/>
  <c r="I269" i="3"/>
  <c r="U36" i="3"/>
  <c r="U269" i="3" s="1"/>
  <c r="P269" i="3"/>
  <c r="G269" i="3"/>
  <c r="AN84" i="4"/>
  <c r="AB85" i="3"/>
  <c r="N24" i="3"/>
  <c r="N268" i="3" s="1"/>
  <c r="L268" i="3"/>
  <c r="AN24" i="4"/>
  <c r="AB25" i="3"/>
  <c r="AD141" i="3"/>
  <c r="AN253" i="4"/>
  <c r="AB254" i="3"/>
  <c r="G267" i="3"/>
  <c r="AD157" i="3"/>
  <c r="G268" i="3"/>
  <c r="AD148" i="3"/>
  <c r="AN144" i="4"/>
  <c r="AB145" i="3"/>
  <c r="AN205" i="4"/>
  <c r="AB206" i="3"/>
  <c r="AN48" i="4"/>
  <c r="AB49" i="3"/>
  <c r="F267" i="3"/>
  <c r="N12" i="3"/>
  <c r="N267" i="3" s="1"/>
  <c r="L267" i="3"/>
  <c r="AN132" i="4"/>
  <c r="AB133" i="3"/>
  <c r="F270" i="3"/>
  <c r="AN181" i="4"/>
  <c r="AB182" i="3"/>
  <c r="AD145" i="3"/>
  <c r="AN217" i="4"/>
  <c r="AB218" i="3"/>
  <c r="AN96" i="4"/>
  <c r="AB97" i="3"/>
  <c r="AN193" i="4"/>
  <c r="AB194" i="3"/>
  <c r="AN120" i="4"/>
  <c r="AB121" i="3"/>
  <c r="AN206" i="4" l="1"/>
  <c r="AB207" i="3"/>
  <c r="AN230" i="4"/>
  <c r="AB231" i="3"/>
  <c r="AN61" i="4"/>
  <c r="AB62" i="3"/>
  <c r="AN194" i="4"/>
  <c r="AB195" i="3"/>
  <c r="AN218" i="4"/>
  <c r="AB219" i="3"/>
  <c r="AN145" i="4"/>
  <c r="AB146" i="3"/>
  <c r="AN25" i="4"/>
  <c r="AB26" i="3"/>
  <c r="AN85" i="4"/>
  <c r="AB86" i="3"/>
  <c r="B274" i="4"/>
  <c r="AJ273" i="4"/>
  <c r="AF273" i="4"/>
  <c r="AB273" i="4"/>
  <c r="X273" i="4"/>
  <c r="T273" i="4"/>
  <c r="P273" i="4"/>
  <c r="L273" i="4"/>
  <c r="F273" i="4"/>
  <c r="AH273" i="4"/>
  <c r="AD273" i="4"/>
  <c r="Z273" i="4"/>
  <c r="V273" i="4"/>
  <c r="R273" i="4"/>
  <c r="N273" i="4"/>
  <c r="H273" i="4"/>
  <c r="D273" i="4"/>
  <c r="AI273" i="4"/>
  <c r="AA273" i="4"/>
  <c r="S273" i="4"/>
  <c r="K273" i="4"/>
  <c r="AG273" i="4"/>
  <c r="Y273" i="4"/>
  <c r="Q273" i="4"/>
  <c r="G273" i="4"/>
  <c r="AE273" i="4"/>
  <c r="W273" i="4"/>
  <c r="O273" i="4"/>
  <c r="E273" i="4"/>
  <c r="AC273" i="4"/>
  <c r="U273" i="4"/>
  <c r="M273" i="4"/>
  <c r="AK273" i="4"/>
  <c r="C273" i="4"/>
  <c r="AN157" i="4"/>
  <c r="AB158" i="3"/>
  <c r="AN73" i="4"/>
  <c r="AB74" i="3"/>
  <c r="AN109" i="4"/>
  <c r="AB110" i="3"/>
  <c r="AN169" i="4"/>
  <c r="AB170" i="3"/>
  <c r="AN97" i="4"/>
  <c r="AB98" i="3"/>
  <c r="AN15" i="4"/>
  <c r="AB16" i="3"/>
  <c r="AN242" i="4"/>
  <c r="AB243" i="3"/>
  <c r="AN49" i="4"/>
  <c r="AB50" i="3"/>
  <c r="AN121" i="4"/>
  <c r="AB122" i="3"/>
  <c r="AN182" i="4"/>
  <c r="AB183" i="3"/>
  <c r="AN133" i="4"/>
  <c r="AB134" i="3"/>
  <c r="AN254" i="4"/>
  <c r="AB255" i="3"/>
  <c r="V272" i="3"/>
  <c r="R272" i="3"/>
  <c r="N272" i="3"/>
  <c r="J272" i="3"/>
  <c r="F272" i="3"/>
  <c r="U272" i="3"/>
  <c r="Q272" i="3"/>
  <c r="M272" i="3"/>
  <c r="I272" i="3"/>
  <c r="E272" i="3"/>
  <c r="B273" i="3"/>
  <c r="T272" i="3"/>
  <c r="P272" i="3"/>
  <c r="L272" i="3"/>
  <c r="D272" i="3"/>
  <c r="S272" i="3"/>
  <c r="O272" i="3"/>
  <c r="K272" i="3"/>
  <c r="G272" i="3"/>
  <c r="C272" i="3"/>
  <c r="AN37" i="4"/>
  <c r="AB38" i="3"/>
  <c r="AN255" i="4" l="1"/>
  <c r="AB256" i="3"/>
  <c r="AN122" i="4"/>
  <c r="AB123" i="3"/>
  <c r="AN50" i="4"/>
  <c r="AB51" i="3"/>
  <c r="AN243" i="4"/>
  <c r="AB244" i="3"/>
  <c r="AN86" i="4"/>
  <c r="AB87" i="3"/>
  <c r="AN219" i="4"/>
  <c r="AB220" i="3"/>
  <c r="AN62" i="4"/>
  <c r="AB63" i="3"/>
  <c r="B274" i="3"/>
  <c r="T273" i="3"/>
  <c r="P273" i="3"/>
  <c r="L273" i="3"/>
  <c r="D273" i="3"/>
  <c r="S273" i="3"/>
  <c r="O273" i="3"/>
  <c r="K273" i="3"/>
  <c r="G273" i="3"/>
  <c r="C273" i="3"/>
  <c r="V273" i="3"/>
  <c r="R273" i="3"/>
  <c r="N273" i="3"/>
  <c r="J273" i="3"/>
  <c r="F273" i="3"/>
  <c r="U273" i="3"/>
  <c r="Q273" i="3"/>
  <c r="M273" i="3"/>
  <c r="I273" i="3"/>
  <c r="E273" i="3"/>
  <c r="AN134" i="4"/>
  <c r="AB135" i="3"/>
  <c r="AN16" i="4"/>
  <c r="AB17" i="3"/>
  <c r="AN74" i="4"/>
  <c r="AB75" i="3"/>
  <c r="AN158" i="4"/>
  <c r="AB159" i="3"/>
  <c r="AN195" i="4"/>
  <c r="AB196" i="3"/>
  <c r="AN38" i="4"/>
  <c r="AB39" i="3"/>
  <c r="AN183" i="4"/>
  <c r="AB184" i="3"/>
  <c r="AN170" i="4"/>
  <c r="AB171" i="3"/>
  <c r="AN26" i="4"/>
  <c r="AB27" i="3"/>
  <c r="AN146" i="4"/>
  <c r="AB147" i="3"/>
  <c r="AN231" i="4"/>
  <c r="AB232" i="3"/>
  <c r="AN207" i="4"/>
  <c r="AB208" i="3"/>
  <c r="AN98" i="4"/>
  <c r="AB99" i="3"/>
  <c r="AN110" i="4"/>
  <c r="AB111" i="3"/>
  <c r="B275" i="4"/>
  <c r="AJ274" i="4"/>
  <c r="AF274" i="4"/>
  <c r="AB274" i="4"/>
  <c r="X274" i="4"/>
  <c r="T274" i="4"/>
  <c r="P274" i="4"/>
  <c r="L274" i="4"/>
  <c r="F274" i="4"/>
  <c r="AH274" i="4"/>
  <c r="AD274" i="4"/>
  <c r="Z274" i="4"/>
  <c r="V274" i="4"/>
  <c r="R274" i="4"/>
  <c r="N274" i="4"/>
  <c r="H274" i="4"/>
  <c r="D274" i="4"/>
  <c r="AE274" i="4"/>
  <c r="W274" i="4"/>
  <c r="O274" i="4"/>
  <c r="E274" i="4"/>
  <c r="AK274" i="4"/>
  <c r="AC274" i="4"/>
  <c r="U274" i="4"/>
  <c r="M274" i="4"/>
  <c r="C274" i="4"/>
  <c r="AI274" i="4"/>
  <c r="AA274" i="4"/>
  <c r="S274" i="4"/>
  <c r="K274" i="4"/>
  <c r="Q274" i="4"/>
  <c r="G274" i="4"/>
  <c r="AG274" i="4"/>
  <c r="Y274" i="4"/>
  <c r="B276" i="4" l="1"/>
  <c r="AJ275" i="4"/>
  <c r="AF275" i="4"/>
  <c r="AB275" i="4"/>
  <c r="X275" i="4"/>
  <c r="T275" i="4"/>
  <c r="P275" i="4"/>
  <c r="L275" i="4"/>
  <c r="F275" i="4"/>
  <c r="AH275" i="4"/>
  <c r="AD275" i="4"/>
  <c r="Z275" i="4"/>
  <c r="V275" i="4"/>
  <c r="R275" i="4"/>
  <c r="N275" i="4"/>
  <c r="H275" i="4"/>
  <c r="D275" i="4"/>
  <c r="AI275" i="4"/>
  <c r="AA275" i="4"/>
  <c r="S275" i="4"/>
  <c r="K275" i="4"/>
  <c r="AG275" i="4"/>
  <c r="Y275" i="4"/>
  <c r="Q275" i="4"/>
  <c r="G275" i="4"/>
  <c r="AE275" i="4"/>
  <c r="W275" i="4"/>
  <c r="O275" i="4"/>
  <c r="E275" i="4"/>
  <c r="AK275" i="4"/>
  <c r="C275" i="4"/>
  <c r="AC275" i="4"/>
  <c r="U275" i="4"/>
  <c r="M275" i="4"/>
  <c r="AN75" i="4"/>
  <c r="AB76" i="3"/>
  <c r="AN111" i="4"/>
  <c r="AB112" i="3"/>
  <c r="AN208" i="4"/>
  <c r="AB209" i="3"/>
  <c r="AN27" i="4"/>
  <c r="AB28" i="3"/>
  <c r="AN171" i="4"/>
  <c r="AB172" i="3"/>
  <c r="AN184" i="4"/>
  <c r="AB185" i="3"/>
  <c r="AN196" i="4"/>
  <c r="AB197" i="3"/>
  <c r="AN159" i="4"/>
  <c r="AB160" i="3"/>
  <c r="AN147" i="4"/>
  <c r="AB148" i="3"/>
  <c r="AN39" i="4"/>
  <c r="AB40" i="3"/>
  <c r="AN17" i="4"/>
  <c r="AB18" i="3"/>
  <c r="AN135" i="4"/>
  <c r="AB136" i="3"/>
  <c r="AN63" i="4"/>
  <c r="AB64" i="3"/>
  <c r="AN87" i="4"/>
  <c r="AB88" i="3"/>
  <c r="AN51" i="4"/>
  <c r="AB52" i="3"/>
  <c r="AN123" i="4"/>
  <c r="AB124" i="3"/>
  <c r="AN256" i="4"/>
  <c r="AB257" i="3"/>
  <c r="AN99" i="4"/>
  <c r="AB100" i="3"/>
  <c r="AN232" i="4"/>
  <c r="AB233" i="3"/>
  <c r="V274" i="3"/>
  <c r="R274" i="3"/>
  <c r="N274" i="3"/>
  <c r="J274" i="3"/>
  <c r="F274" i="3"/>
  <c r="U274" i="3"/>
  <c r="Q274" i="3"/>
  <c r="M274" i="3"/>
  <c r="I274" i="3"/>
  <c r="E274" i="3"/>
  <c r="B275" i="3"/>
  <c r="T274" i="3"/>
  <c r="P274" i="3"/>
  <c r="L274" i="3"/>
  <c r="D274" i="3"/>
  <c r="S274" i="3"/>
  <c r="O274" i="3"/>
  <c r="K274" i="3"/>
  <c r="G274" i="3"/>
  <c r="C274" i="3"/>
  <c r="AN220" i="4"/>
  <c r="AB221" i="3"/>
  <c r="AN244" i="4"/>
  <c r="AB245" i="3"/>
  <c r="AN245" i="4" l="1"/>
  <c r="AB246" i="3"/>
  <c r="B276" i="3"/>
  <c r="T275" i="3"/>
  <c r="P275" i="3"/>
  <c r="L275" i="3"/>
  <c r="D275" i="3"/>
  <c r="S275" i="3"/>
  <c r="O275" i="3"/>
  <c r="K275" i="3"/>
  <c r="G275" i="3"/>
  <c r="C275" i="3"/>
  <c r="V275" i="3"/>
  <c r="R275" i="3"/>
  <c r="N275" i="3"/>
  <c r="J275" i="3"/>
  <c r="F275" i="3"/>
  <c r="U275" i="3"/>
  <c r="Q275" i="3"/>
  <c r="M275" i="3"/>
  <c r="I275" i="3"/>
  <c r="E275" i="3"/>
  <c r="AN100" i="4"/>
  <c r="AB101" i="3"/>
  <c r="AN124" i="4"/>
  <c r="AB125" i="3"/>
  <c r="AN88" i="4"/>
  <c r="AB89" i="3"/>
  <c r="AN136" i="4"/>
  <c r="AB137" i="3"/>
  <c r="AN148" i="4"/>
  <c r="AB149" i="3"/>
  <c r="AN18" i="4"/>
  <c r="AB19" i="3"/>
  <c r="AN160" i="4"/>
  <c r="AB161" i="3"/>
  <c r="AN28" i="4"/>
  <c r="AB29" i="3"/>
  <c r="AN112" i="4"/>
  <c r="AB113" i="3"/>
  <c r="AN233" i="4"/>
  <c r="AB234" i="3"/>
  <c r="AN257" i="4"/>
  <c r="AB258" i="3"/>
  <c r="AN52" i="4"/>
  <c r="AB53" i="3"/>
  <c r="AN64" i="4"/>
  <c r="AB65" i="3"/>
  <c r="B277" i="4"/>
  <c r="AJ276" i="4"/>
  <c r="AF276" i="4"/>
  <c r="AB276" i="4"/>
  <c r="X276" i="4"/>
  <c r="T276" i="4"/>
  <c r="P276" i="4"/>
  <c r="L276" i="4"/>
  <c r="F276" i="4"/>
  <c r="AH276" i="4"/>
  <c r="AD276" i="4"/>
  <c r="Z276" i="4"/>
  <c r="V276" i="4"/>
  <c r="R276" i="4"/>
  <c r="N276" i="4"/>
  <c r="H276" i="4"/>
  <c r="D276" i="4"/>
  <c r="AE276" i="4"/>
  <c r="W276" i="4"/>
  <c r="O276" i="4"/>
  <c r="E276" i="4"/>
  <c r="AK276" i="4"/>
  <c r="AC276" i="4"/>
  <c r="U276" i="4"/>
  <c r="M276" i="4"/>
  <c r="C276" i="4"/>
  <c r="AI276" i="4"/>
  <c r="AA276" i="4"/>
  <c r="S276" i="4"/>
  <c r="K276" i="4"/>
  <c r="Y276" i="4"/>
  <c r="Q276" i="4"/>
  <c r="G276" i="4"/>
  <c r="AG276" i="4"/>
  <c r="AN221" i="4"/>
  <c r="AB222" i="3"/>
  <c r="AN40" i="4"/>
  <c r="AB41" i="3"/>
  <c r="AN197" i="4"/>
  <c r="AB198" i="3"/>
  <c r="AN185" i="4"/>
  <c r="AB186" i="3"/>
  <c r="AN172" i="4"/>
  <c r="AB173" i="3"/>
  <c r="AN209" i="4"/>
  <c r="AB210" i="3"/>
  <c r="AN76" i="4"/>
  <c r="AB77" i="3"/>
  <c r="AN41" i="4" l="1"/>
  <c r="AB42" i="3"/>
  <c r="AN198" i="4"/>
  <c r="AB199" i="3"/>
  <c r="B278" i="4"/>
  <c r="AJ277" i="4"/>
  <c r="AF277" i="4"/>
  <c r="AB277" i="4"/>
  <c r="X277" i="4"/>
  <c r="T277" i="4"/>
  <c r="P277" i="4"/>
  <c r="L277" i="4"/>
  <c r="F277" i="4"/>
  <c r="AH277" i="4"/>
  <c r="AD277" i="4"/>
  <c r="Z277" i="4"/>
  <c r="V277" i="4"/>
  <c r="R277" i="4"/>
  <c r="N277" i="4"/>
  <c r="H277" i="4"/>
  <c r="D277" i="4"/>
  <c r="AI277" i="4"/>
  <c r="AA277" i="4"/>
  <c r="S277" i="4"/>
  <c r="K277" i="4"/>
  <c r="AG277" i="4"/>
  <c r="Y277" i="4"/>
  <c r="Q277" i="4"/>
  <c r="G277" i="4"/>
  <c r="AE277" i="4"/>
  <c r="W277" i="4"/>
  <c r="O277" i="4"/>
  <c r="E277" i="4"/>
  <c r="M277" i="4"/>
  <c r="AK277" i="4"/>
  <c r="C277" i="4"/>
  <c r="AC277" i="4"/>
  <c r="U277" i="4"/>
  <c r="AN53" i="4"/>
  <c r="AB54" i="3"/>
  <c r="AN234" i="4"/>
  <c r="AB235" i="3"/>
  <c r="AN29" i="4"/>
  <c r="AB30" i="3"/>
  <c r="AN19" i="4"/>
  <c r="AB20" i="3"/>
  <c r="AN20" i="4" s="1"/>
  <c r="AN137" i="4"/>
  <c r="AB138" i="3"/>
  <c r="AN125" i="4"/>
  <c r="AB126" i="3"/>
  <c r="AN77" i="4"/>
  <c r="AB78" i="3"/>
  <c r="AN222" i="4"/>
  <c r="AB223" i="3"/>
  <c r="V276" i="3"/>
  <c r="R276" i="3"/>
  <c r="N276" i="3"/>
  <c r="J276" i="3"/>
  <c r="F276" i="3"/>
  <c r="U276" i="3"/>
  <c r="Q276" i="3"/>
  <c r="M276" i="3"/>
  <c r="I276" i="3"/>
  <c r="E276" i="3"/>
  <c r="B277" i="3"/>
  <c r="T276" i="3"/>
  <c r="P276" i="3"/>
  <c r="L276" i="3"/>
  <c r="D276" i="3"/>
  <c r="S276" i="3"/>
  <c r="O276" i="3"/>
  <c r="K276" i="3"/>
  <c r="G276" i="3"/>
  <c r="C276" i="3"/>
  <c r="AN173" i="4"/>
  <c r="AB174" i="3"/>
  <c r="AN210" i="4"/>
  <c r="AB211" i="3"/>
  <c r="AN186" i="4"/>
  <c r="AB187" i="3"/>
  <c r="AN65" i="4"/>
  <c r="AB66" i="3"/>
  <c r="AN258" i="4"/>
  <c r="AB259" i="3"/>
  <c r="AN113" i="4"/>
  <c r="AB114" i="3"/>
  <c r="AN161" i="4"/>
  <c r="AB162" i="3"/>
  <c r="AN149" i="4"/>
  <c r="AB150" i="3"/>
  <c r="AN89" i="4"/>
  <c r="AB90" i="3"/>
  <c r="AN101" i="4"/>
  <c r="AB102" i="3"/>
  <c r="AN246" i="4"/>
  <c r="AB247" i="3"/>
  <c r="AN162" i="4" l="1"/>
  <c r="AB163" i="3"/>
  <c r="AN102" i="4"/>
  <c r="AB103" i="3"/>
  <c r="AN247" i="4"/>
  <c r="AB248" i="3"/>
  <c r="AN248" i="4" s="1"/>
  <c r="AN90" i="4"/>
  <c r="AB91" i="3"/>
  <c r="AN187" i="4"/>
  <c r="AB188" i="3"/>
  <c r="AN188" i="4" s="1"/>
  <c r="AN174" i="4"/>
  <c r="AB175" i="3"/>
  <c r="AN223" i="4"/>
  <c r="AB224" i="3"/>
  <c r="AN224" i="4" s="1"/>
  <c r="AN126" i="4"/>
  <c r="AB127" i="3"/>
  <c r="AN235" i="4"/>
  <c r="AB236" i="3"/>
  <c r="AN236" i="4" s="1"/>
  <c r="AN259" i="4"/>
  <c r="AB260" i="3"/>
  <c r="B278" i="3"/>
  <c r="T277" i="3"/>
  <c r="P277" i="3"/>
  <c r="L277" i="3"/>
  <c r="D277" i="3"/>
  <c r="S277" i="3"/>
  <c r="O277" i="3"/>
  <c r="K277" i="3"/>
  <c r="G277" i="3"/>
  <c r="C277" i="3"/>
  <c r="V277" i="3"/>
  <c r="R277" i="3"/>
  <c r="N277" i="3"/>
  <c r="J277" i="3"/>
  <c r="F277" i="3"/>
  <c r="U277" i="3"/>
  <c r="Q277" i="3"/>
  <c r="M277" i="3"/>
  <c r="I277" i="3"/>
  <c r="E277" i="3"/>
  <c r="AN42" i="4"/>
  <c r="AB43" i="3"/>
  <c r="AN211" i="4"/>
  <c r="AB212" i="3"/>
  <c r="AN212" i="4" s="1"/>
  <c r="AN78" i="4"/>
  <c r="AB79" i="3"/>
  <c r="AN138" i="4"/>
  <c r="AB139" i="3"/>
  <c r="AN30" i="4"/>
  <c r="AB31" i="3"/>
  <c r="AN54" i="4"/>
  <c r="AB55" i="3"/>
  <c r="B279" i="4"/>
  <c r="AJ278" i="4"/>
  <c r="AF278" i="4"/>
  <c r="AB278" i="4"/>
  <c r="X278" i="4"/>
  <c r="T278" i="4"/>
  <c r="P278" i="4"/>
  <c r="L278" i="4"/>
  <c r="F278" i="4"/>
  <c r="AH278" i="4"/>
  <c r="AD278" i="4"/>
  <c r="Z278" i="4"/>
  <c r="V278" i="4"/>
  <c r="R278" i="4"/>
  <c r="N278" i="4"/>
  <c r="H278" i="4"/>
  <c r="D278" i="4"/>
  <c r="AE278" i="4"/>
  <c r="W278" i="4"/>
  <c r="O278" i="4"/>
  <c r="E278" i="4"/>
  <c r="AK278" i="4"/>
  <c r="AC278" i="4"/>
  <c r="U278" i="4"/>
  <c r="M278" i="4"/>
  <c r="C278" i="4"/>
  <c r="AI278" i="4"/>
  <c r="AA278" i="4"/>
  <c r="S278" i="4"/>
  <c r="K278" i="4"/>
  <c r="AG278" i="4"/>
  <c r="Y278" i="4"/>
  <c r="Q278" i="4"/>
  <c r="G278" i="4"/>
  <c r="AN150" i="4"/>
  <c r="AB151" i="3"/>
  <c r="AN114" i="4"/>
  <c r="AB115" i="3"/>
  <c r="AN66" i="4"/>
  <c r="AB67" i="3"/>
  <c r="AN199" i="4"/>
  <c r="AB200" i="3"/>
  <c r="AN200" i="4" s="1"/>
  <c r="AN115" i="4" l="1"/>
  <c r="AB116" i="3"/>
  <c r="AN116" i="4" s="1"/>
  <c r="AN31" i="4"/>
  <c r="AB32" i="3"/>
  <c r="AN32" i="4" s="1"/>
  <c r="AN79" i="4"/>
  <c r="AB80" i="3"/>
  <c r="AN80" i="4" s="1"/>
  <c r="AN43" i="4"/>
  <c r="AB44" i="3"/>
  <c r="AN44" i="4" s="1"/>
  <c r="AN127" i="4"/>
  <c r="AB128" i="3"/>
  <c r="AN128" i="4" s="1"/>
  <c r="AN175" i="4"/>
  <c r="AB176" i="3"/>
  <c r="AN176" i="4" s="1"/>
  <c r="AN91" i="4"/>
  <c r="AB92" i="3"/>
  <c r="AN92" i="4" s="1"/>
  <c r="AN103" i="4"/>
  <c r="AB104" i="3"/>
  <c r="AN104" i="4" s="1"/>
  <c r="B280" i="4"/>
  <c r="AJ279" i="4"/>
  <c r="AF279" i="4"/>
  <c r="AB279" i="4"/>
  <c r="X279" i="4"/>
  <c r="T279" i="4"/>
  <c r="P279" i="4"/>
  <c r="L279" i="4"/>
  <c r="F279" i="4"/>
  <c r="AH279" i="4"/>
  <c r="AD279" i="4"/>
  <c r="Z279" i="4"/>
  <c r="V279" i="4"/>
  <c r="R279" i="4"/>
  <c r="N279" i="4"/>
  <c r="H279" i="4"/>
  <c r="D279" i="4"/>
  <c r="AI279" i="4"/>
  <c r="AA279" i="4"/>
  <c r="S279" i="4"/>
  <c r="K279" i="4"/>
  <c r="AG279" i="4"/>
  <c r="Y279" i="4"/>
  <c r="Q279" i="4"/>
  <c r="G279" i="4"/>
  <c r="AE279" i="4"/>
  <c r="W279" i="4"/>
  <c r="O279" i="4"/>
  <c r="E279" i="4"/>
  <c r="U279" i="4"/>
  <c r="M279" i="4"/>
  <c r="AK279" i="4"/>
  <c r="C279" i="4"/>
  <c r="AC279" i="4"/>
  <c r="AN55" i="4"/>
  <c r="AB56" i="3"/>
  <c r="AN56" i="4" s="1"/>
  <c r="AN139" i="4"/>
  <c r="AB140" i="3"/>
  <c r="AN140" i="4" s="1"/>
  <c r="V278" i="3"/>
  <c r="R278" i="3"/>
  <c r="N278" i="3"/>
  <c r="J278" i="3"/>
  <c r="F278" i="3"/>
  <c r="U278" i="3"/>
  <c r="Q278" i="3"/>
  <c r="M278" i="3"/>
  <c r="I278" i="3"/>
  <c r="E278" i="3"/>
  <c r="B279" i="3"/>
  <c r="T278" i="3"/>
  <c r="P278" i="3"/>
  <c r="L278" i="3"/>
  <c r="D278" i="3"/>
  <c r="S278" i="3"/>
  <c r="O278" i="3"/>
  <c r="K278" i="3"/>
  <c r="G278" i="3"/>
  <c r="C278" i="3"/>
  <c r="AN163" i="4"/>
  <c r="AB164" i="3"/>
  <c r="AN164" i="4" s="1"/>
  <c r="AN67" i="4"/>
  <c r="AB68" i="3"/>
  <c r="AN68" i="4" s="1"/>
  <c r="AN151" i="4"/>
  <c r="AB152" i="3"/>
  <c r="AN152" i="4" s="1"/>
  <c r="AN260" i="4"/>
  <c r="L290" i="3"/>
  <c r="S290" i="3"/>
  <c r="K290" i="3" l="1"/>
  <c r="J290" i="3"/>
  <c r="U290" i="3"/>
  <c r="O290" i="3"/>
  <c r="N290" i="3"/>
  <c r="Q290" i="3"/>
  <c r="I290" i="3"/>
  <c r="T290" i="3"/>
  <c r="G290" i="3"/>
  <c r="AH289" i="4"/>
  <c r="F289" i="4"/>
  <c r="L289" i="4"/>
  <c r="X289" i="4"/>
  <c r="V289" i="4"/>
  <c r="AA289" i="4"/>
  <c r="T289" i="4"/>
  <c r="R289" i="4"/>
  <c r="AD289" i="4"/>
  <c r="D289" i="4"/>
  <c r="AJ289" i="4"/>
  <c r="E289" i="4"/>
  <c r="AI289" i="4"/>
  <c r="Y289" i="4"/>
  <c r="AK289" i="4"/>
  <c r="K289" i="4"/>
  <c r="H289" i="4"/>
  <c r="N289" i="4"/>
  <c r="G289" i="4"/>
  <c r="W289" i="4"/>
  <c r="AE289" i="4"/>
  <c r="C289" i="4"/>
  <c r="S289" i="4"/>
  <c r="M289" i="4"/>
  <c r="B281" i="4"/>
  <c r="AJ280" i="4"/>
  <c r="AF280" i="4"/>
  <c r="AB280" i="4"/>
  <c r="X280" i="4"/>
  <c r="T280" i="4"/>
  <c r="P280" i="4"/>
  <c r="L280" i="4"/>
  <c r="F280" i="4"/>
  <c r="AH280" i="4"/>
  <c r="AD280" i="4"/>
  <c r="Z280" i="4"/>
  <c r="V280" i="4"/>
  <c r="R280" i="4"/>
  <c r="N280" i="4"/>
  <c r="H280" i="4"/>
  <c r="D280" i="4"/>
  <c r="AE280" i="4"/>
  <c r="W280" i="4"/>
  <c r="O280" i="4"/>
  <c r="E280" i="4"/>
  <c r="AK280" i="4"/>
  <c r="AC280" i="4"/>
  <c r="U280" i="4"/>
  <c r="M280" i="4"/>
  <c r="C280" i="4"/>
  <c r="AI280" i="4"/>
  <c r="AA280" i="4"/>
  <c r="S280" i="4"/>
  <c r="K280" i="4"/>
  <c r="G280" i="4"/>
  <c r="AG280" i="4"/>
  <c r="Y280" i="4"/>
  <c r="Q280" i="4"/>
  <c r="B280" i="3"/>
  <c r="T279" i="3"/>
  <c r="P279" i="3"/>
  <c r="L279" i="3"/>
  <c r="D279" i="3"/>
  <c r="S279" i="3"/>
  <c r="O279" i="3"/>
  <c r="K279" i="3"/>
  <c r="G279" i="3"/>
  <c r="C279" i="3"/>
  <c r="V279" i="3"/>
  <c r="R279" i="3"/>
  <c r="N279" i="3"/>
  <c r="J279" i="3"/>
  <c r="F279" i="3"/>
  <c r="U279" i="3"/>
  <c r="Q279" i="3"/>
  <c r="M279" i="3"/>
  <c r="I279" i="3"/>
  <c r="E279" i="3"/>
  <c r="F290" i="3"/>
  <c r="R290" i="3"/>
  <c r="M290" i="3"/>
  <c r="V290" i="3"/>
  <c r="P290" i="3"/>
  <c r="V280" i="3" l="1"/>
  <c r="R280" i="3"/>
  <c r="N280" i="3"/>
  <c r="J280" i="3"/>
  <c r="F280" i="3"/>
  <c r="U280" i="3"/>
  <c r="Q280" i="3"/>
  <c r="M280" i="3"/>
  <c r="I280" i="3"/>
  <c r="E280" i="3"/>
  <c r="B281" i="3"/>
  <c r="T280" i="3"/>
  <c r="P280" i="3"/>
  <c r="L280" i="3"/>
  <c r="D280" i="3"/>
  <c r="S280" i="3"/>
  <c r="O280" i="3"/>
  <c r="K280" i="3"/>
  <c r="G280" i="3"/>
  <c r="C280" i="3"/>
  <c r="AI281" i="4"/>
  <c r="AE281" i="4"/>
  <c r="AA281" i="4"/>
  <c r="AH281" i="4"/>
  <c r="AD281" i="4"/>
  <c r="AK281" i="4"/>
  <c r="AC281" i="4"/>
  <c r="X281" i="4"/>
  <c r="T281" i="4"/>
  <c r="P281" i="4"/>
  <c r="L281" i="4"/>
  <c r="F281" i="4"/>
  <c r="B282" i="4"/>
  <c r="AG281" i="4"/>
  <c r="Z281" i="4"/>
  <c r="V281" i="4"/>
  <c r="R281" i="4"/>
  <c r="N281" i="4"/>
  <c r="H281" i="4"/>
  <c r="D281" i="4"/>
  <c r="AB281" i="4"/>
  <c r="S281" i="4"/>
  <c r="K281" i="4"/>
  <c r="Y281" i="4"/>
  <c r="Q281" i="4"/>
  <c r="G281" i="4"/>
  <c r="AJ281" i="4"/>
  <c r="W281" i="4"/>
  <c r="O281" i="4"/>
  <c r="E281" i="4"/>
  <c r="AF281" i="4"/>
  <c r="U281" i="4"/>
  <c r="M281" i="4"/>
  <c r="C281" i="4"/>
  <c r="AI282" i="4" l="1"/>
  <c r="AE282" i="4"/>
  <c r="AA282" i="4"/>
  <c r="W282" i="4"/>
  <c r="S282" i="4"/>
  <c r="O282" i="4"/>
  <c r="K282" i="4"/>
  <c r="E282" i="4"/>
  <c r="AH282" i="4"/>
  <c r="AD282" i="4"/>
  <c r="Z282" i="4"/>
  <c r="V282" i="4"/>
  <c r="R282" i="4"/>
  <c r="N282" i="4"/>
  <c r="H282" i="4"/>
  <c r="D282" i="4"/>
  <c r="AF282" i="4"/>
  <c r="X282" i="4"/>
  <c r="P282" i="4"/>
  <c r="F282" i="4"/>
  <c r="AJ282" i="4"/>
  <c r="AB282" i="4"/>
  <c r="T282" i="4"/>
  <c r="L282" i="4"/>
  <c r="AK282" i="4"/>
  <c r="U282" i="4"/>
  <c r="C282" i="4"/>
  <c r="AG282" i="4"/>
  <c r="Q282" i="4"/>
  <c r="B283" i="4"/>
  <c r="AC282" i="4"/>
  <c r="M282" i="4"/>
  <c r="Y282" i="4"/>
  <c r="G282" i="4"/>
  <c r="B282" i="3"/>
  <c r="T281" i="3"/>
  <c r="P281" i="3"/>
  <c r="L281" i="3"/>
  <c r="D281" i="3"/>
  <c r="S281" i="3"/>
  <c r="O281" i="3"/>
  <c r="K281" i="3"/>
  <c r="G281" i="3"/>
  <c r="C281" i="3"/>
  <c r="V281" i="3"/>
  <c r="R281" i="3"/>
  <c r="N281" i="3"/>
  <c r="J281" i="3"/>
  <c r="F281" i="3"/>
  <c r="U281" i="3"/>
  <c r="Q281" i="3"/>
  <c r="M281" i="3"/>
  <c r="I281" i="3"/>
  <c r="E281" i="3"/>
  <c r="B284" i="4" l="1"/>
  <c r="AJ283" i="4"/>
  <c r="AF283" i="4"/>
  <c r="AB283" i="4"/>
  <c r="X283" i="4"/>
  <c r="T283" i="4"/>
  <c r="AI283" i="4"/>
  <c r="AE283" i="4"/>
  <c r="AA283" i="4"/>
  <c r="W283" i="4"/>
  <c r="S283" i="4"/>
  <c r="O283" i="4"/>
  <c r="K283" i="4"/>
  <c r="E283" i="4"/>
  <c r="AH283" i="4"/>
  <c r="AD283" i="4"/>
  <c r="Z283" i="4"/>
  <c r="V283" i="4"/>
  <c r="R283" i="4"/>
  <c r="N283" i="4"/>
  <c r="H283" i="4"/>
  <c r="D283" i="4"/>
  <c r="AG283" i="4"/>
  <c r="Q283" i="4"/>
  <c r="G283" i="4"/>
  <c r="Y283" i="4"/>
  <c r="M283" i="4"/>
  <c r="C283" i="4"/>
  <c r="AK283" i="4"/>
  <c r="L283" i="4"/>
  <c r="AC283" i="4"/>
  <c r="F283" i="4"/>
  <c r="U283" i="4"/>
  <c r="P283" i="4"/>
  <c r="V282" i="3"/>
  <c r="R282" i="3"/>
  <c r="N282" i="3"/>
  <c r="J282" i="3"/>
  <c r="F282" i="3"/>
  <c r="U282" i="3"/>
  <c r="Q282" i="3"/>
  <c r="M282" i="3"/>
  <c r="I282" i="3"/>
  <c r="E282" i="3"/>
  <c r="B283" i="3"/>
  <c r="T282" i="3"/>
  <c r="P282" i="3"/>
  <c r="L282" i="3"/>
  <c r="D282" i="3"/>
  <c r="S282" i="3"/>
  <c r="O282" i="3"/>
  <c r="K282" i="3"/>
  <c r="G282" i="3"/>
  <c r="C282" i="3"/>
  <c r="B285" i="4" l="1"/>
  <c r="AJ284" i="4"/>
  <c r="AF284" i="4"/>
  <c r="AB284" i="4"/>
  <c r="X284" i="4"/>
  <c r="T284" i="4"/>
  <c r="P284" i="4"/>
  <c r="L284" i="4"/>
  <c r="F284" i="4"/>
  <c r="AI284" i="4"/>
  <c r="AE284" i="4"/>
  <c r="AA284" i="4"/>
  <c r="W284" i="4"/>
  <c r="S284" i="4"/>
  <c r="O284" i="4"/>
  <c r="K284" i="4"/>
  <c r="E284" i="4"/>
  <c r="AH284" i="4"/>
  <c r="AD284" i="4"/>
  <c r="Z284" i="4"/>
  <c r="V284" i="4"/>
  <c r="R284" i="4"/>
  <c r="N284" i="4"/>
  <c r="H284" i="4"/>
  <c r="D284" i="4"/>
  <c r="Y284" i="4"/>
  <c r="G284" i="4"/>
  <c r="AG284" i="4"/>
  <c r="Q284" i="4"/>
  <c r="U284" i="4"/>
  <c r="M284" i="4"/>
  <c r="AK284" i="4"/>
  <c r="C284" i="4"/>
  <c r="AC284" i="4"/>
  <c r="B284" i="3"/>
  <c r="T283" i="3"/>
  <c r="P283" i="3"/>
  <c r="L283" i="3"/>
  <c r="D283" i="3"/>
  <c r="S283" i="3"/>
  <c r="O283" i="3"/>
  <c r="K283" i="3"/>
  <c r="G283" i="3"/>
  <c r="C283" i="3"/>
  <c r="V283" i="3"/>
  <c r="R283" i="3"/>
  <c r="N283" i="3"/>
  <c r="J283" i="3"/>
  <c r="F283" i="3"/>
  <c r="U283" i="3"/>
  <c r="Q283" i="3"/>
  <c r="M283" i="3"/>
  <c r="I283" i="3"/>
  <c r="E283" i="3"/>
  <c r="V284" i="3" l="1"/>
  <c r="R284" i="3"/>
  <c r="N284" i="3"/>
  <c r="J284" i="3"/>
  <c r="F284" i="3"/>
  <c r="U284" i="3"/>
  <c r="Q284" i="3"/>
  <c r="M284" i="3"/>
  <c r="I284" i="3"/>
  <c r="E284" i="3"/>
  <c r="B285" i="3"/>
  <c r="T284" i="3"/>
  <c r="P284" i="3"/>
  <c r="L284" i="3"/>
  <c r="D284" i="3"/>
  <c r="S284" i="3"/>
  <c r="O284" i="3"/>
  <c r="K284" i="3"/>
  <c r="G284" i="3"/>
  <c r="C284" i="3"/>
  <c r="B286" i="4"/>
  <c r="AJ285" i="4"/>
  <c r="AF285" i="4"/>
  <c r="AB285" i="4"/>
  <c r="X285" i="4"/>
  <c r="T285" i="4"/>
  <c r="P285" i="4"/>
  <c r="L285" i="4"/>
  <c r="F285" i="4"/>
  <c r="AI285" i="4"/>
  <c r="AE285" i="4"/>
  <c r="AA285" i="4"/>
  <c r="W285" i="4"/>
  <c r="S285" i="4"/>
  <c r="O285" i="4"/>
  <c r="K285" i="4"/>
  <c r="E285" i="4"/>
  <c r="AH285" i="4"/>
  <c r="AD285" i="4"/>
  <c r="Z285" i="4"/>
  <c r="V285" i="4"/>
  <c r="R285" i="4"/>
  <c r="N285" i="4"/>
  <c r="H285" i="4"/>
  <c r="D285" i="4"/>
  <c r="AG285" i="4"/>
  <c r="Q285" i="4"/>
  <c r="Y285" i="4"/>
  <c r="G285" i="4"/>
  <c r="AK285" i="4"/>
  <c r="C285" i="4"/>
  <c r="AC285" i="4"/>
  <c r="U285" i="4"/>
  <c r="M285" i="4"/>
  <c r="B287" i="4" l="1"/>
  <c r="AJ286" i="4"/>
  <c r="AF286" i="4"/>
  <c r="AB286" i="4"/>
  <c r="X286" i="4"/>
  <c r="T286" i="4"/>
  <c r="P286" i="4"/>
  <c r="L286" i="4"/>
  <c r="F286" i="4"/>
  <c r="AI286" i="4"/>
  <c r="AE286" i="4"/>
  <c r="AA286" i="4"/>
  <c r="W286" i="4"/>
  <c r="S286" i="4"/>
  <c r="O286" i="4"/>
  <c r="K286" i="4"/>
  <c r="E286" i="4"/>
  <c r="AH286" i="4"/>
  <c r="AD286" i="4"/>
  <c r="Z286" i="4"/>
  <c r="V286" i="4"/>
  <c r="R286" i="4"/>
  <c r="N286" i="4"/>
  <c r="H286" i="4"/>
  <c r="D286" i="4"/>
  <c r="Y286" i="4"/>
  <c r="G286" i="4"/>
  <c r="AG286" i="4"/>
  <c r="Q286" i="4"/>
  <c r="U286" i="4"/>
  <c r="M286" i="4"/>
  <c r="AK286" i="4"/>
  <c r="C286" i="4"/>
  <c r="AC286" i="4"/>
  <c r="B286" i="3"/>
  <c r="T285" i="3"/>
  <c r="P285" i="3"/>
  <c r="L285" i="3"/>
  <c r="D285" i="3"/>
  <c r="S285" i="3"/>
  <c r="O285" i="3"/>
  <c r="K285" i="3"/>
  <c r="G285" i="3"/>
  <c r="C285" i="3"/>
  <c r="V285" i="3"/>
  <c r="R285" i="3"/>
  <c r="N285" i="3"/>
  <c r="J285" i="3"/>
  <c r="F285" i="3"/>
  <c r="U285" i="3"/>
  <c r="Q285" i="3"/>
  <c r="M285" i="3"/>
  <c r="I285" i="3"/>
  <c r="E285" i="3"/>
  <c r="V286" i="3" l="1"/>
  <c r="R286" i="3"/>
  <c r="N286" i="3"/>
  <c r="J286" i="3"/>
  <c r="F286" i="3"/>
  <c r="U286" i="3"/>
  <c r="Q286" i="3"/>
  <c r="M286" i="3"/>
  <c r="I286" i="3"/>
  <c r="E286" i="3"/>
  <c r="B287" i="3"/>
  <c r="T286" i="3"/>
  <c r="P286" i="3"/>
  <c r="L286" i="3"/>
  <c r="D286" i="3"/>
  <c r="S286" i="3"/>
  <c r="O286" i="3"/>
  <c r="K286" i="3"/>
  <c r="G286" i="3"/>
  <c r="C286" i="3"/>
  <c r="AJ287" i="4"/>
  <c r="AJ288" i="4" s="1"/>
  <c r="AF287" i="4"/>
  <c r="AB287" i="4"/>
  <c r="X287" i="4"/>
  <c r="X288" i="4" s="1"/>
  <c r="T287" i="4"/>
  <c r="T288" i="4" s="1"/>
  <c r="P287" i="4"/>
  <c r="L287" i="4"/>
  <c r="L288" i="4" s="1"/>
  <c r="F287" i="4"/>
  <c r="F288" i="4" s="1"/>
  <c r="AI287" i="4"/>
  <c r="AI288" i="4" s="1"/>
  <c r="AE287" i="4"/>
  <c r="AE288" i="4" s="1"/>
  <c r="AA287" i="4"/>
  <c r="AA288" i="4" s="1"/>
  <c r="W287" i="4"/>
  <c r="W288" i="4" s="1"/>
  <c r="S287" i="4"/>
  <c r="S288" i="4" s="1"/>
  <c r="O287" i="4"/>
  <c r="K287" i="4"/>
  <c r="K288" i="4" s="1"/>
  <c r="E287" i="4"/>
  <c r="E288" i="4" s="1"/>
  <c r="AH287" i="4"/>
  <c r="AH288" i="4" s="1"/>
  <c r="AD287" i="4"/>
  <c r="AD288" i="4" s="1"/>
  <c r="Z287" i="4"/>
  <c r="V287" i="4"/>
  <c r="V288" i="4" s="1"/>
  <c r="R287" i="4"/>
  <c r="R288" i="4" s="1"/>
  <c r="N287" i="4"/>
  <c r="N288" i="4" s="1"/>
  <c r="H287" i="4"/>
  <c r="H288" i="4" s="1"/>
  <c r="D287" i="4"/>
  <c r="D288" i="4" s="1"/>
  <c r="AG287" i="4"/>
  <c r="Q287" i="4"/>
  <c r="Y287" i="4"/>
  <c r="Y288" i="4" s="1"/>
  <c r="G287" i="4"/>
  <c r="G288" i="4" s="1"/>
  <c r="AK287" i="4"/>
  <c r="C287" i="4"/>
  <c r="C288" i="4" s="1"/>
  <c r="AC287" i="4"/>
  <c r="U287" i="4"/>
  <c r="M287" i="4"/>
  <c r="M288" i="4" s="1"/>
  <c r="AK288" i="4" l="1"/>
  <c r="T287" i="3"/>
  <c r="T289" i="3" s="1"/>
  <c r="P287" i="3"/>
  <c r="P289" i="3" s="1"/>
  <c r="L287" i="3"/>
  <c r="L289" i="3" s="1"/>
  <c r="D287" i="3"/>
  <c r="S287" i="3"/>
  <c r="S289" i="3" s="1"/>
  <c r="O287" i="3"/>
  <c r="O289" i="3" s="1"/>
  <c r="K287" i="3"/>
  <c r="K289" i="3" s="1"/>
  <c r="G287" i="3"/>
  <c r="G289" i="3" s="1"/>
  <c r="C287" i="3"/>
  <c r="V287" i="3"/>
  <c r="V289" i="3" s="1"/>
  <c r="R287" i="3"/>
  <c r="R289" i="3" s="1"/>
  <c r="N287" i="3"/>
  <c r="N289" i="3" s="1"/>
  <c r="J287" i="3"/>
  <c r="J289" i="3" s="1"/>
  <c r="F287" i="3"/>
  <c r="F289" i="3" s="1"/>
  <c r="U287" i="3"/>
  <c r="U289" i="3" s="1"/>
  <c r="Q287" i="3"/>
  <c r="Q289" i="3" s="1"/>
  <c r="M287" i="3"/>
  <c r="M289" i="3" s="1"/>
  <c r="I287" i="3"/>
  <c r="I289" i="3" s="1"/>
  <c r="E287" i="3"/>
  <c r="J4" i="3" l="1"/>
  <c r="J5" i="3" l="1"/>
  <c r="H61" i="3" l="1"/>
  <c r="W61" i="3" s="1"/>
  <c r="AE61" i="3" s="1"/>
  <c r="H53" i="3"/>
  <c r="W53" i="3" s="1"/>
  <c r="AE53" i="3" s="1"/>
  <c r="H71" i="3"/>
  <c r="W71" i="3" s="1"/>
  <c r="AE71" i="3" s="1"/>
  <c r="H63" i="3"/>
  <c r="W63" i="3" s="1"/>
  <c r="AE63" i="3" s="1"/>
  <c r="H27" i="3"/>
  <c r="W27" i="3" s="1"/>
  <c r="AE27" i="3" s="1"/>
  <c r="H33" i="3"/>
  <c r="W33" i="3" s="1"/>
  <c r="AE33" i="3" s="1"/>
  <c r="H66" i="3"/>
  <c r="W66" i="3" s="1"/>
  <c r="AE66" i="3" s="1"/>
  <c r="H15" i="3"/>
  <c r="W15" i="3" s="1"/>
  <c r="AE15" i="3" s="1"/>
  <c r="H18" i="3"/>
  <c r="W18" i="3" s="1"/>
  <c r="AE18" i="3" s="1"/>
  <c r="H67" i="3"/>
  <c r="W67" i="3" s="1"/>
  <c r="AE67" i="3" s="1"/>
  <c r="H25" i="3"/>
  <c r="W25" i="3" s="1"/>
  <c r="AE25" i="3" s="1"/>
  <c r="H44" i="3"/>
  <c r="W44" i="3" s="1"/>
  <c r="AE44" i="3" s="1"/>
  <c r="H56" i="3"/>
  <c r="W56" i="3" s="1"/>
  <c r="AE56" i="3" s="1"/>
  <c r="H68" i="3"/>
  <c r="W68" i="3" s="1"/>
  <c r="AE68" i="3" s="1"/>
  <c r="H57" i="3"/>
  <c r="W57" i="3" s="1"/>
  <c r="AE57" i="3" s="1"/>
  <c r="H40" i="3"/>
  <c r="W40" i="3" s="1"/>
  <c r="AE40" i="3" s="1"/>
  <c r="H11" i="3"/>
  <c r="W11" i="3" s="1"/>
  <c r="AE11" i="3" s="1"/>
  <c r="H42" i="3"/>
  <c r="W42" i="3" s="1"/>
  <c r="AE42" i="3" s="1"/>
  <c r="H19" i="3"/>
  <c r="W19" i="3" s="1"/>
  <c r="AE19" i="3" s="1"/>
  <c r="H263" i="3"/>
  <c r="W263" i="3" s="1"/>
  <c r="H34" i="3"/>
  <c r="W34" i="3" s="1"/>
  <c r="AE34" i="3" s="1"/>
  <c r="H65" i="3"/>
  <c r="W65" i="3" s="1"/>
  <c r="AE65" i="3" s="1"/>
  <c r="H13" i="3"/>
  <c r="W13" i="3" s="1"/>
  <c r="AE13" i="3" s="1"/>
  <c r="H50" i="3"/>
  <c r="W50" i="3" s="1"/>
  <c r="AE50" i="3" s="1"/>
  <c r="H46" i="3"/>
  <c r="W46" i="3" s="1"/>
  <c r="AE46" i="3" s="1"/>
  <c r="H38" i="3"/>
  <c r="W38" i="3" s="1"/>
  <c r="AE38" i="3" s="1"/>
  <c r="H59" i="3"/>
  <c r="W59" i="3" s="1"/>
  <c r="AE59" i="3" s="1"/>
  <c r="H73" i="3"/>
  <c r="W73" i="3" s="1"/>
  <c r="AE73" i="3" s="1"/>
  <c r="H52" i="3"/>
  <c r="W52" i="3" s="1"/>
  <c r="AE52" i="3" s="1"/>
  <c r="H28" i="3"/>
  <c r="W28" i="3" s="1"/>
  <c r="AE28" i="3" s="1"/>
  <c r="H32" i="3"/>
  <c r="W32" i="3" s="1"/>
  <c r="AE32" i="3" s="1"/>
  <c r="H64" i="3"/>
  <c r="W64" i="3" s="1"/>
  <c r="AE64" i="3" s="1"/>
  <c r="H12" i="3"/>
  <c r="H16" i="3"/>
  <c r="W16" i="3" s="1"/>
  <c r="AE16" i="3" s="1"/>
  <c r="H43" i="3"/>
  <c r="W43" i="3" s="1"/>
  <c r="AE43" i="3" s="1"/>
  <c r="H22" i="3"/>
  <c r="W22" i="3" s="1"/>
  <c r="AE22" i="3" s="1"/>
  <c r="H17" i="3"/>
  <c r="W17" i="3" s="1"/>
  <c r="AE17" i="3" s="1"/>
  <c r="H45" i="3"/>
  <c r="W45" i="3" s="1"/>
  <c r="AE45" i="3" s="1"/>
  <c r="H37" i="3"/>
  <c r="W37" i="3" s="1"/>
  <c r="AE37" i="3" s="1"/>
  <c r="H51" i="3"/>
  <c r="W51" i="3" s="1"/>
  <c r="AE51" i="3" s="1"/>
  <c r="H30" i="3"/>
  <c r="W30" i="3" s="1"/>
  <c r="AE30" i="3" s="1"/>
  <c r="H21" i="3"/>
  <c r="W21" i="3" s="1"/>
  <c r="AE21" i="3" s="1"/>
  <c r="H29" i="3"/>
  <c r="W29" i="3" s="1"/>
  <c r="AE29" i="3" s="1"/>
  <c r="H14" i="3"/>
  <c r="W14" i="3" s="1"/>
  <c r="AE14" i="3" s="1"/>
  <c r="H31" i="3"/>
  <c r="W31" i="3" s="1"/>
  <c r="AE31" i="3" s="1"/>
  <c r="H70" i="3"/>
  <c r="W70" i="3" s="1"/>
  <c r="AE70" i="3" s="1"/>
  <c r="H72" i="3"/>
  <c r="H20" i="3"/>
  <c r="W20" i="3" s="1"/>
  <c r="AE20" i="3" s="1"/>
  <c r="H55" i="3"/>
  <c r="W55" i="3" s="1"/>
  <c r="AE55" i="3" s="1"/>
  <c r="H39" i="3"/>
  <c r="W39" i="3" s="1"/>
  <c r="AE39" i="3" s="1"/>
  <c r="H49" i="3"/>
  <c r="W49" i="3" s="1"/>
  <c r="AE49" i="3" s="1"/>
  <c r="H26" i="3"/>
  <c r="W26" i="3" s="1"/>
  <c r="AE26" i="3" s="1"/>
  <c r="H69" i="3"/>
  <c r="W69" i="3" s="1"/>
  <c r="AE69" i="3" s="1"/>
  <c r="H58" i="3"/>
  <c r="W58" i="3" s="1"/>
  <c r="AE58" i="3" s="1"/>
  <c r="H62" i="3"/>
  <c r="W62" i="3" s="1"/>
  <c r="AE62" i="3" s="1"/>
  <c r="H60" i="3"/>
  <c r="H41" i="3"/>
  <c r="W41" i="3" s="1"/>
  <c r="AE41" i="3" s="1"/>
  <c r="H54" i="3"/>
  <c r="W54" i="3" s="1"/>
  <c r="AE54" i="3" s="1"/>
  <c r="H23" i="3"/>
  <c r="W23" i="3" s="1"/>
  <c r="AE23" i="3" s="1"/>
  <c r="H231" i="3"/>
  <c r="W231" i="3" s="1"/>
  <c r="H216" i="3"/>
  <c r="H84" i="3"/>
  <c r="H168" i="3"/>
  <c r="H78" i="3"/>
  <c r="W78" i="3" s="1"/>
  <c r="AE78" i="3" s="1"/>
  <c r="H253" i="3"/>
  <c r="W253" i="3" s="1"/>
  <c r="H95" i="3"/>
  <c r="W95" i="3" s="1"/>
  <c r="AE95" i="3" s="1"/>
  <c r="H143" i="3"/>
  <c r="W143" i="3" s="1"/>
  <c r="H35" i="3"/>
  <c r="W35" i="3" s="1"/>
  <c r="AE35" i="3" s="1"/>
  <c r="H140" i="3"/>
  <c r="W140" i="3" s="1"/>
  <c r="H153" i="3"/>
  <c r="W153" i="3" s="1"/>
  <c r="H177" i="3"/>
  <c r="H98" i="3"/>
  <c r="W98" i="3" s="1"/>
  <c r="AE98" i="3" s="1"/>
  <c r="H99" i="3"/>
  <c r="W99" i="3" s="1"/>
  <c r="AE99" i="3" s="1"/>
  <c r="H111" i="3"/>
  <c r="W111" i="3" s="1"/>
  <c r="AE111" i="3" s="1"/>
  <c r="H139" i="3"/>
  <c r="W139" i="3" s="1"/>
  <c r="H224" i="3"/>
  <c r="W224" i="3" s="1"/>
  <c r="H256" i="3"/>
  <c r="W256" i="3" s="1"/>
  <c r="H218" i="3"/>
  <c r="W218" i="3" s="1"/>
  <c r="H261" i="3"/>
  <c r="W261" i="3" s="1"/>
  <c r="H185" i="3"/>
  <c r="W185" i="3" s="1"/>
  <c r="GF23" i="5" s="1"/>
  <c r="GF10" i="5" s="1"/>
  <c r="GF11" i="5" s="1"/>
  <c r="H183" i="3"/>
  <c r="W183" i="3" s="1"/>
  <c r="GD23" i="5" s="1"/>
  <c r="GD10" i="5" s="1"/>
  <c r="GD11" i="5" s="1"/>
  <c r="H252" i="3"/>
  <c r="H235" i="3"/>
  <c r="W235" i="3" s="1"/>
  <c r="H92" i="3"/>
  <c r="W92" i="3" s="1"/>
  <c r="AE92" i="3" s="1"/>
  <c r="H167" i="3"/>
  <c r="W167" i="3" s="1"/>
  <c r="FN23" i="5" s="1"/>
  <c r="FN10" i="5" s="1"/>
  <c r="FN11" i="5" s="1"/>
  <c r="H203" i="3"/>
  <c r="W203" i="3" s="1"/>
  <c r="H100" i="3"/>
  <c r="W100" i="3" s="1"/>
  <c r="AE100" i="3" s="1"/>
  <c r="H145" i="3"/>
  <c r="W145" i="3" s="1"/>
  <c r="H180" i="3"/>
  <c r="H243" i="3"/>
  <c r="W243" i="3" s="1"/>
  <c r="H136" i="3"/>
  <c r="W136" i="3" s="1"/>
  <c r="H130" i="3"/>
  <c r="W130" i="3" s="1"/>
  <c r="AE130" i="3" s="1"/>
  <c r="H124" i="3"/>
  <c r="W124" i="3" s="1"/>
  <c r="AE124" i="3" s="1"/>
  <c r="H150" i="3"/>
  <c r="W150" i="3" s="1"/>
  <c r="H102" i="3"/>
  <c r="W102" i="3" s="1"/>
  <c r="AE102" i="3" s="1"/>
  <c r="H202" i="3"/>
  <c r="W202" i="3" s="1"/>
  <c r="H199" i="3"/>
  <c r="W199" i="3" s="1"/>
  <c r="H80" i="3"/>
  <c r="W80" i="3" s="1"/>
  <c r="AE80" i="3" s="1"/>
  <c r="H238" i="3"/>
  <c r="W238" i="3" s="1"/>
  <c r="H151" i="3"/>
  <c r="W151" i="3" s="1"/>
  <c r="H75" i="3"/>
  <c r="W75" i="3" s="1"/>
  <c r="AE75" i="3" s="1"/>
  <c r="H156" i="3"/>
  <c r="H82" i="3"/>
  <c r="W82" i="3" s="1"/>
  <c r="AE82" i="3" s="1"/>
  <c r="H193" i="3"/>
  <c r="W193" i="3" s="1"/>
  <c r="H88" i="3"/>
  <c r="W88" i="3" s="1"/>
  <c r="AE88" i="3" s="1"/>
  <c r="H135" i="3"/>
  <c r="W135" i="3" s="1"/>
  <c r="H181" i="3"/>
  <c r="W181" i="3" s="1"/>
  <c r="GB23" i="5" s="1"/>
  <c r="GB10" i="5" s="1"/>
  <c r="GB11" i="5" s="1"/>
  <c r="H155" i="3"/>
  <c r="W155" i="3" s="1"/>
  <c r="H76" i="3"/>
  <c r="W76" i="3" s="1"/>
  <c r="AE76" i="3" s="1"/>
  <c r="H113" i="3"/>
  <c r="W113" i="3" s="1"/>
  <c r="AE113" i="3" s="1"/>
  <c r="H94" i="3"/>
  <c r="W94" i="3" s="1"/>
  <c r="AE94" i="3" s="1"/>
  <c r="H172" i="3"/>
  <c r="W172" i="3" s="1"/>
  <c r="FS23" i="5" s="1"/>
  <c r="FS10" i="5" s="1"/>
  <c r="FS11" i="5" s="1"/>
  <c r="H132" i="3"/>
  <c r="H173" i="3"/>
  <c r="W173" i="3" s="1"/>
  <c r="FT23" i="5" s="1"/>
  <c r="FT10" i="5" s="1"/>
  <c r="FT11" i="5" s="1"/>
  <c r="H214" i="3"/>
  <c r="W214" i="3" s="1"/>
  <c r="H83" i="3"/>
  <c r="W83" i="3" s="1"/>
  <c r="AE83" i="3" s="1"/>
  <c r="H222" i="3"/>
  <c r="W222" i="3" s="1"/>
  <c r="H121" i="3"/>
  <c r="W121" i="3" s="1"/>
  <c r="AE121" i="3" s="1"/>
  <c r="H240" i="3"/>
  <c r="H110" i="3"/>
  <c r="W110" i="3" s="1"/>
  <c r="AE110" i="3" s="1"/>
  <c r="H77" i="3"/>
  <c r="W77" i="3" s="1"/>
  <c r="AE77" i="3" s="1"/>
  <c r="H207" i="3"/>
  <c r="W207" i="3" s="1"/>
  <c r="H223" i="3"/>
  <c r="W223" i="3" s="1"/>
  <c r="H236" i="3"/>
  <c r="W236" i="3" s="1"/>
  <c r="H170" i="3"/>
  <c r="W170" i="3" s="1"/>
  <c r="FQ23" i="5" s="1"/>
  <c r="FQ10" i="5" s="1"/>
  <c r="FQ11" i="5" s="1"/>
  <c r="H221" i="3"/>
  <c r="W221" i="3" s="1"/>
  <c r="H182" i="3"/>
  <c r="W182" i="3" s="1"/>
  <c r="GC23" i="5" s="1"/>
  <c r="GC10" i="5" s="1"/>
  <c r="GC11" i="5" s="1"/>
  <c r="H229" i="3"/>
  <c r="W229" i="3" s="1"/>
  <c r="H101" i="3"/>
  <c r="W101" i="3" s="1"/>
  <c r="AE101" i="3" s="1"/>
  <c r="H175" i="3"/>
  <c r="W175" i="3" s="1"/>
  <c r="FV23" i="5" s="1"/>
  <c r="FV10" i="5" s="1"/>
  <c r="FV11" i="5" s="1"/>
  <c r="H209" i="3"/>
  <c r="W209" i="3" s="1"/>
  <c r="H188" i="3"/>
  <c r="W188" i="3" s="1"/>
  <c r="GI23" i="5" s="1"/>
  <c r="GI10" i="5" s="1"/>
  <c r="GI11" i="5" s="1"/>
  <c r="H123" i="3"/>
  <c r="W123" i="3" s="1"/>
  <c r="AE123" i="3" s="1"/>
  <c r="H87" i="3"/>
  <c r="W87" i="3" s="1"/>
  <c r="AE87" i="3" s="1"/>
  <c r="H251" i="3"/>
  <c r="W251" i="3" s="1"/>
  <c r="H154" i="3"/>
  <c r="W154" i="3" s="1"/>
  <c r="H194" i="3"/>
  <c r="W194" i="3" s="1"/>
  <c r="H91" i="3"/>
  <c r="W91" i="3" s="1"/>
  <c r="AE91" i="3" s="1"/>
  <c r="H115" i="3"/>
  <c r="W115" i="3" s="1"/>
  <c r="AE115" i="3" s="1"/>
  <c r="H103" i="3"/>
  <c r="W103" i="3" s="1"/>
  <c r="AE103" i="3" s="1"/>
  <c r="H122" i="3"/>
  <c r="W122" i="3" s="1"/>
  <c r="AE122" i="3" s="1"/>
  <c r="H133" i="3"/>
  <c r="W133" i="3" s="1"/>
  <c r="AE133" i="3" s="1"/>
  <c r="H125" i="3"/>
  <c r="W125" i="3" s="1"/>
  <c r="AE125" i="3" s="1"/>
  <c r="H104" i="3"/>
  <c r="W104" i="3" s="1"/>
  <c r="AE104" i="3" s="1"/>
  <c r="H147" i="3"/>
  <c r="W147" i="3" s="1"/>
  <c r="H237" i="3"/>
  <c r="W237" i="3" s="1"/>
  <c r="H119" i="3"/>
  <c r="W119" i="3" s="1"/>
  <c r="AE119" i="3" s="1"/>
  <c r="H262" i="3"/>
  <c r="W262" i="3" s="1"/>
  <c r="H79" i="3"/>
  <c r="W79" i="3" s="1"/>
  <c r="AE79" i="3" s="1"/>
  <c r="H201" i="3"/>
  <c r="W201" i="3" s="1"/>
  <c r="H164" i="3"/>
  <c r="W164" i="3" s="1"/>
  <c r="FK23" i="5" s="1"/>
  <c r="FK10" i="5" s="1"/>
  <c r="FK11" i="5" s="1"/>
  <c r="FK12" i="5" s="1"/>
  <c r="H169" i="3"/>
  <c r="W169" i="3" s="1"/>
  <c r="FP23" i="5" s="1"/>
  <c r="FP10" i="5" s="1"/>
  <c r="FP11" i="5" s="1"/>
  <c r="H245" i="3"/>
  <c r="W245" i="3" s="1"/>
  <c r="H233" i="3"/>
  <c r="W233" i="3" s="1"/>
  <c r="H225" i="3"/>
  <c r="W225" i="3" s="1"/>
  <c r="H108" i="3"/>
  <c r="H258" i="3"/>
  <c r="W258" i="3" s="1"/>
  <c r="H179" i="3"/>
  <c r="W179" i="3" s="1"/>
  <c r="FZ23" i="5" s="1"/>
  <c r="FZ10" i="5" s="1"/>
  <c r="FZ11" i="5" s="1"/>
  <c r="H227" i="3"/>
  <c r="W227" i="3" s="1"/>
  <c r="H184" i="3"/>
  <c r="W184" i="3" s="1"/>
  <c r="GE23" i="5" s="1"/>
  <c r="GE10" i="5" s="1"/>
  <c r="GE11" i="5" s="1"/>
  <c r="H117" i="3"/>
  <c r="W117" i="3" s="1"/>
  <c r="AE117" i="3" s="1"/>
  <c r="H259" i="3"/>
  <c r="W259" i="3" s="1"/>
  <c r="H178" i="3"/>
  <c r="W178" i="3" s="1"/>
  <c r="FY23" i="5" s="1"/>
  <c r="FY10" i="5" s="1"/>
  <c r="FY11" i="5" s="1"/>
  <c r="H192" i="3"/>
  <c r="H120" i="3"/>
  <c r="H93" i="3"/>
  <c r="W93" i="3" s="1"/>
  <c r="AE93" i="3" s="1"/>
  <c r="H149" i="3"/>
  <c r="W149" i="3" s="1"/>
  <c r="H127" i="3"/>
  <c r="W127" i="3" s="1"/>
  <c r="AE127" i="3" s="1"/>
  <c r="H107" i="3"/>
  <c r="W107" i="3" s="1"/>
  <c r="AE107" i="3" s="1"/>
  <c r="H48" i="3"/>
  <c r="H241" i="3"/>
  <c r="W241" i="3" s="1"/>
  <c r="H246" i="3"/>
  <c r="W246" i="3" s="1"/>
  <c r="H196" i="3"/>
  <c r="W196" i="3" s="1"/>
  <c r="H131" i="3"/>
  <c r="W131" i="3" s="1"/>
  <c r="AE131" i="3" s="1"/>
  <c r="H112" i="3"/>
  <c r="W112" i="3" s="1"/>
  <c r="AE112" i="3" s="1"/>
  <c r="H190" i="3"/>
  <c r="W190" i="3" s="1"/>
  <c r="H109" i="3"/>
  <c r="W109" i="3" s="1"/>
  <c r="AE109" i="3" s="1"/>
  <c r="H250" i="3"/>
  <c r="W250" i="3" s="1"/>
  <c r="H86" i="3"/>
  <c r="W86" i="3" s="1"/>
  <c r="AE86" i="3" s="1"/>
  <c r="H239" i="3"/>
  <c r="W239" i="3" s="1"/>
  <c r="H162" i="3"/>
  <c r="W162" i="3" s="1"/>
  <c r="H208" i="3"/>
  <c r="W208" i="3" s="1"/>
  <c r="H228" i="3"/>
  <c r="H160" i="3"/>
  <c r="W160" i="3" s="1"/>
  <c r="H249" i="3"/>
  <c r="W249" i="3" s="1"/>
  <c r="H198" i="3"/>
  <c r="W198" i="3" s="1"/>
  <c r="H128" i="3"/>
  <c r="W128" i="3" s="1"/>
  <c r="AE128" i="3" s="1"/>
  <c r="H137" i="3"/>
  <c r="W137" i="3" s="1"/>
  <c r="H106" i="3"/>
  <c r="W106" i="3" s="1"/>
  <c r="AE106" i="3" s="1"/>
  <c r="H47" i="3"/>
  <c r="W47" i="3" s="1"/>
  <c r="AE47" i="3" s="1"/>
  <c r="H161" i="3"/>
  <c r="W161" i="3" s="1"/>
  <c r="H152" i="3"/>
  <c r="W152" i="3" s="1"/>
  <c r="H118" i="3"/>
  <c r="W118" i="3" s="1"/>
  <c r="AE118" i="3" s="1"/>
  <c r="H234" i="3"/>
  <c r="W234" i="3" s="1"/>
  <c r="H204" i="3"/>
  <c r="H247" i="3"/>
  <c r="W247" i="3" s="1"/>
  <c r="H212" i="3"/>
  <c r="W212" i="3" s="1"/>
  <c r="H171" i="3"/>
  <c r="W171" i="3" s="1"/>
  <c r="FR23" i="5" s="1"/>
  <c r="FR10" i="5" s="1"/>
  <c r="FR11" i="5" s="1"/>
  <c r="H254" i="3"/>
  <c r="W254" i="3" s="1"/>
  <c r="H220" i="3"/>
  <c r="W220" i="3" s="1"/>
  <c r="H146" i="3"/>
  <c r="W146" i="3" s="1"/>
  <c r="H158" i="3"/>
  <c r="W158" i="3" s="1"/>
  <c r="H142" i="3"/>
  <c r="W142" i="3" s="1"/>
  <c r="H200" i="3"/>
  <c r="W200" i="3" s="1"/>
  <c r="H242" i="3"/>
  <c r="W242" i="3" s="1"/>
  <c r="H89" i="3"/>
  <c r="W89" i="3" s="1"/>
  <c r="AE89" i="3" s="1"/>
  <c r="H232" i="3"/>
  <c r="W232" i="3" s="1"/>
  <c r="H244" i="3"/>
  <c r="W244" i="3" s="1"/>
  <c r="H85" i="3"/>
  <c r="W85" i="3" s="1"/>
  <c r="AE85" i="3" s="1"/>
  <c r="H189" i="3"/>
  <c r="W189" i="3" s="1"/>
  <c r="H126" i="3"/>
  <c r="W126" i="3" s="1"/>
  <c r="AE126" i="3" s="1"/>
  <c r="H138" i="3"/>
  <c r="W138" i="3" s="1"/>
  <c r="H186" i="3"/>
  <c r="W186" i="3" s="1"/>
  <c r="GG23" i="5" s="1"/>
  <c r="GG10" i="5" s="1"/>
  <c r="GG11" i="5" s="1"/>
  <c r="H213" i="3"/>
  <c r="W213" i="3" s="1"/>
  <c r="H230" i="3"/>
  <c r="W230" i="3" s="1"/>
  <c r="H116" i="3"/>
  <c r="W116" i="3" s="1"/>
  <c r="AE116" i="3" s="1"/>
  <c r="H195" i="3"/>
  <c r="W195" i="3" s="1"/>
  <c r="H165" i="3"/>
  <c r="W165" i="3" s="1"/>
  <c r="FL23" i="5" s="1"/>
  <c r="FL10" i="5" s="1"/>
  <c r="FL11" i="5" s="1"/>
  <c r="H174" i="3"/>
  <c r="W174" i="3" s="1"/>
  <c r="FU23" i="5" s="1"/>
  <c r="FU10" i="5" s="1"/>
  <c r="FU11" i="5" s="1"/>
  <c r="H74" i="3"/>
  <c r="W74" i="3" s="1"/>
  <c r="AE74" i="3" s="1"/>
  <c r="H210" i="3"/>
  <c r="W210" i="3" s="1"/>
  <c r="H97" i="3"/>
  <c r="W97" i="3" s="1"/>
  <c r="AE97" i="3" s="1"/>
  <c r="H114" i="3"/>
  <c r="W114" i="3" s="1"/>
  <c r="AE114" i="3" s="1"/>
  <c r="H148" i="3"/>
  <c r="W148" i="3" s="1"/>
  <c r="H24" i="3"/>
  <c r="H248" i="3"/>
  <c r="W248" i="3" s="1"/>
  <c r="H211" i="3"/>
  <c r="W211" i="3" s="1"/>
  <c r="H260" i="3"/>
  <c r="W260" i="3" s="1"/>
  <c r="H36" i="3"/>
  <c r="H197" i="3"/>
  <c r="W197" i="3" s="1"/>
  <c r="H219" i="3"/>
  <c r="W219" i="3" s="1"/>
  <c r="H134" i="3"/>
  <c r="W134" i="3" s="1"/>
  <c r="AE134" i="3" s="1"/>
  <c r="H157" i="3"/>
  <c r="W157" i="3" s="1"/>
  <c r="H205" i="3"/>
  <c r="W205" i="3" s="1"/>
  <c r="H187" i="3"/>
  <c r="W187" i="3" s="1"/>
  <c r="GH23" i="5" s="1"/>
  <c r="GH10" i="5" s="1"/>
  <c r="GH11" i="5" s="1"/>
  <c r="H166" i="3"/>
  <c r="W166" i="3" s="1"/>
  <c r="FM23" i="5" s="1"/>
  <c r="FM10" i="5" s="1"/>
  <c r="FM11" i="5" s="1"/>
  <c r="H105" i="3"/>
  <c r="W105" i="3" s="1"/>
  <c r="AE105" i="3" s="1"/>
  <c r="H144" i="3"/>
  <c r="H176" i="3"/>
  <c r="W176" i="3" s="1"/>
  <c r="FW23" i="5" s="1"/>
  <c r="FW10" i="5" s="1"/>
  <c r="FW11" i="5" s="1"/>
  <c r="H141" i="3"/>
  <c r="W141" i="3" s="1"/>
  <c r="H96" i="3"/>
  <c r="H129" i="3"/>
  <c r="W129" i="3" s="1"/>
  <c r="AE129" i="3" s="1"/>
  <c r="H217" i="3"/>
  <c r="W217" i="3" s="1"/>
  <c r="H159" i="3"/>
  <c r="W159" i="3" s="1"/>
  <c r="H255" i="3"/>
  <c r="W255" i="3" s="1"/>
  <c r="H191" i="3"/>
  <c r="W191" i="3" s="1"/>
  <c r="H257" i="3"/>
  <c r="W257" i="3" s="1"/>
  <c r="H81" i="3"/>
  <c r="W81" i="3" s="1"/>
  <c r="AE81" i="3" s="1"/>
  <c r="H215" i="3"/>
  <c r="W215" i="3" s="1"/>
  <c r="H206" i="3"/>
  <c r="W206" i="3" s="1"/>
  <c r="H226" i="3"/>
  <c r="W226" i="3" s="1"/>
  <c r="H163" i="3"/>
  <c r="W163" i="3" s="1"/>
  <c r="H90" i="3"/>
  <c r="W90" i="3" s="1"/>
  <c r="AE90" i="3" s="1"/>
  <c r="W192" i="3" l="1"/>
  <c r="W282" i="3" s="1"/>
  <c r="H282" i="3"/>
  <c r="W60" i="3"/>
  <c r="H271" i="3"/>
  <c r="W204" i="3"/>
  <c r="W283" i="3" s="1"/>
  <c r="H283" i="3"/>
  <c r="W228" i="3"/>
  <c r="W285" i="3" s="1"/>
  <c r="H285" i="3"/>
  <c r="FK15" i="5"/>
  <c r="FK16" i="5" s="1"/>
  <c r="FL12" i="5"/>
  <c r="W240" i="3"/>
  <c r="W286" i="3" s="1"/>
  <c r="H286" i="3"/>
  <c r="W177" i="3"/>
  <c r="H290" i="3"/>
  <c r="W168" i="3"/>
  <c r="H280" i="3"/>
  <c r="W72" i="3"/>
  <c r="H272" i="3"/>
  <c r="W108" i="3"/>
  <c r="H275" i="3"/>
  <c r="H270" i="3"/>
  <c r="W48" i="3"/>
  <c r="W156" i="3"/>
  <c r="W279" i="3" s="1"/>
  <c r="H279" i="3"/>
  <c r="W252" i="3"/>
  <c r="W287" i="3" s="1"/>
  <c r="H287" i="3"/>
  <c r="W84" i="3"/>
  <c r="H273" i="3"/>
  <c r="W144" i="3"/>
  <c r="W278" i="3" s="1"/>
  <c r="H278" i="3"/>
  <c r="W96" i="3"/>
  <c r="H274" i="3"/>
  <c r="H269" i="3"/>
  <c r="W36" i="3"/>
  <c r="H268" i="3"/>
  <c r="W24" i="3"/>
  <c r="W120" i="3"/>
  <c r="H276" i="3"/>
  <c r="W132" i="3"/>
  <c r="H277" i="3"/>
  <c r="W180" i="3"/>
  <c r="H281" i="3"/>
  <c r="W216" i="3"/>
  <c r="W284" i="3" s="1"/>
  <c r="H284" i="3"/>
  <c r="H267" i="3"/>
  <c r="W12" i="3"/>
  <c r="FL15" i="5" l="1"/>
  <c r="FL16" i="5" s="1"/>
  <c r="GA23" i="5"/>
  <c r="GA10" i="5" s="1"/>
  <c r="GA11" i="5" s="1"/>
  <c r="W281" i="3"/>
  <c r="AE120" i="3"/>
  <c r="W276" i="3"/>
  <c r="W272" i="3"/>
  <c r="AE72" i="3"/>
  <c r="FX23" i="5"/>
  <c r="FX10" i="5" s="1"/>
  <c r="FX11" i="5" s="1"/>
  <c r="W290" i="3"/>
  <c r="D6" i="2" s="1"/>
  <c r="AE60" i="3"/>
  <c r="W271" i="3"/>
  <c r="FM12" i="5"/>
  <c r="AE12" i="3"/>
  <c r="W267" i="3"/>
  <c r="AE36" i="3"/>
  <c r="W269" i="3"/>
  <c r="H289" i="3"/>
  <c r="AE48" i="3"/>
  <c r="W270" i="3"/>
  <c r="AE24" i="3"/>
  <c r="W268" i="3"/>
  <c r="AE132" i="3"/>
  <c r="W277" i="3"/>
  <c r="AE96" i="3"/>
  <c r="W274" i="3"/>
  <c r="AE84" i="3"/>
  <c r="W273" i="3"/>
  <c r="AE108" i="3"/>
  <c r="W275" i="3"/>
  <c r="FO23" i="5"/>
  <c r="FO10" i="5" s="1"/>
  <c r="FO11" i="5" s="1"/>
  <c r="W280" i="3"/>
  <c r="W289" i="3" l="1"/>
  <c r="FN12" i="5"/>
  <c r="FM15" i="5"/>
  <c r="FM16" i="5" s="1"/>
  <c r="FN15" i="5" l="1"/>
  <c r="FN16" i="5" s="1"/>
  <c r="FO12" i="5"/>
  <c r="FO15" i="5" l="1"/>
  <c r="FO16" i="5" s="1"/>
  <c r="FP12" i="5" l="1"/>
  <c r="FQ12" i="5" l="1"/>
  <c r="FP15" i="5"/>
  <c r="FP16" i="5" s="1"/>
  <c r="FQ15" i="5" l="1"/>
  <c r="FQ16" i="5" s="1"/>
  <c r="FR12" i="5"/>
  <c r="FR15" i="5" s="1"/>
  <c r="FS12" i="5" l="1"/>
  <c r="FS15" i="5" s="1"/>
  <c r="FR16" i="5"/>
  <c r="FT12" i="5" l="1"/>
  <c r="FT15" i="5" s="1"/>
  <c r="FS16" i="5"/>
  <c r="FU12" i="5" l="1"/>
  <c r="FU15" i="5" s="1"/>
  <c r="FU16" i="5" s="1"/>
  <c r="FT16" i="5"/>
  <c r="FV12" i="5" l="1"/>
  <c r="FV15" i="5" s="1"/>
  <c r="FW12" i="5" l="1"/>
  <c r="FW15" i="5" s="1"/>
  <c r="D8" i="2" s="1"/>
  <c r="FV16" i="5"/>
  <c r="D7" i="2" l="1"/>
  <c r="D9" i="2" s="1"/>
  <c r="D11" i="2" s="1"/>
  <c r="D12" i="2" s="1"/>
  <c r="D14" i="2" s="1"/>
  <c r="FW16" i="5"/>
  <c r="FX12" i="5"/>
  <c r="FX15" i="5" s="1"/>
  <c r="FY12" i="5" l="1"/>
  <c r="FY15" i="5" s="1"/>
  <c r="FX16" i="5"/>
  <c r="D15" i="2"/>
  <c r="D16" i="2"/>
  <c r="D17" i="2" s="1"/>
  <c r="FY16" i="5" l="1"/>
  <c r="FZ12" i="5"/>
  <c r="FZ15" i="5" s="1"/>
  <c r="GA12" i="5" l="1"/>
  <c r="GA15" i="5"/>
  <c r="FZ16" i="5"/>
  <c r="GB12" i="5" l="1"/>
  <c r="GB15" i="5" s="1"/>
  <c r="GA16" i="5"/>
  <c r="GC12" i="5" l="1"/>
  <c r="GC15" i="5" s="1"/>
  <c r="GC16" i="5" s="1"/>
  <c r="GB16" i="5"/>
  <c r="GD12" i="5" l="1"/>
  <c r="GD15" i="5" s="1"/>
  <c r="GE12" i="5" l="1"/>
  <c r="GE15" i="5" s="1"/>
  <c r="GD16" i="5"/>
  <c r="GF12" i="5" l="1"/>
  <c r="GF15" i="5" s="1"/>
  <c r="GE16" i="5"/>
  <c r="GG12" i="5" l="1"/>
  <c r="GG15" i="5" s="1"/>
  <c r="GG16" i="5" s="1"/>
  <c r="GF16" i="5"/>
  <c r="GH12" i="5" l="1"/>
  <c r="GH15" i="5" s="1"/>
  <c r="GI12" i="5" l="1"/>
  <c r="GI15" i="5" s="1"/>
  <c r="GI16" i="5" s="1"/>
  <c r="GH16" i="5"/>
</calcChain>
</file>

<file path=xl/comments1.xml><?xml version="1.0" encoding="utf-8"?>
<comments xmlns="http://schemas.openxmlformats.org/spreadsheetml/2006/main">
  <authors>
    <author>McFadden, Michael</author>
  </authors>
  <commentList>
    <comment ref="W11" authorId="0" shapeId="0">
      <text>
        <r>
          <rPr>
            <b/>
            <sz val="8"/>
            <color indexed="81"/>
            <rFont val="Tahoma"/>
            <family val="2"/>
          </rPr>
          <t>McFadden, Michael:</t>
        </r>
        <r>
          <rPr>
            <sz val="8"/>
            <color indexed="81"/>
            <rFont val="Tahoma"/>
            <family val="2"/>
          </rPr>
          <t xml:space="preserve">
2008 Revenue Requirements calculated in the "OvrUndrCalc" Tab</t>
        </r>
      </text>
    </comment>
  </commentList>
</comments>
</file>

<file path=xl/comments2.xml><?xml version="1.0" encoding="utf-8"?>
<comments xmlns="http://schemas.openxmlformats.org/spreadsheetml/2006/main">
  <authors>
    <author>McFadden, Michael</author>
  </authors>
  <commentList>
    <comment ref="AK11" authorId="0" shapeId="0">
      <text>
        <r>
          <rPr>
            <b/>
            <sz val="8"/>
            <color indexed="81"/>
            <rFont val="Tahoma"/>
            <family val="2"/>
          </rPr>
          <t>McFadden, Michael:</t>
        </r>
        <r>
          <rPr>
            <sz val="8"/>
            <color indexed="81"/>
            <rFont val="Tahoma"/>
            <family val="2"/>
          </rPr>
          <t xml:space="preserve">
2008 Revenue Requirements calculated in the "OvrUndrCalc" Tab</t>
        </r>
      </text>
    </comment>
  </commentList>
</comments>
</file>

<file path=xl/comments3.xml><?xml version="1.0" encoding="utf-8"?>
<comments xmlns="http://schemas.openxmlformats.org/spreadsheetml/2006/main">
  <authors>
    <author>McFadden, Michael</author>
  </authors>
  <commentList>
    <comment ref="C23" authorId="0" shapeId="0">
      <text>
        <r>
          <rPr>
            <b/>
            <sz val="8"/>
            <color indexed="81"/>
            <rFont val="Tahoma"/>
            <family val="2"/>
          </rPr>
          <t>McFadden, Michael:</t>
        </r>
        <r>
          <rPr>
            <sz val="8"/>
            <color indexed="81"/>
            <rFont val="Tahoma"/>
            <family val="2"/>
          </rPr>
          <t xml:space="preserve">
2008 Rev Req equal to 2008 O&amp;M from accounting records in the "Administrative Costs" Tab of the "!Solar Loan I Detail_Actual.xls" workpapers. </t>
        </r>
      </text>
    </comment>
  </commentList>
</comments>
</file>

<file path=xl/sharedStrings.xml><?xml version="1.0" encoding="utf-8"?>
<sst xmlns="http://schemas.openxmlformats.org/spreadsheetml/2006/main" count="370" uniqueCount="177">
  <si>
    <t>PSE&amp;G Solar Loan I Program</t>
  </si>
  <si>
    <t>Schedule SS-SLI-2</t>
  </si>
  <si>
    <t>Proposed Rate Calculations</t>
  </si>
  <si>
    <t>Actual results through</t>
  </si>
  <si>
    <t>($'s Unless Specified)</t>
  </si>
  <si>
    <t>SUT Rate</t>
  </si>
  <si>
    <t>Line</t>
  </si>
  <si>
    <t>Date(s)</t>
  </si>
  <si>
    <t>Electric</t>
  </si>
  <si>
    <t>Source/Description</t>
  </si>
  <si>
    <t>Revenue Requirements</t>
  </si>
  <si>
    <t xml:space="preserve">SUM ( Schedule SS-SLI-3, Col 20) </t>
  </si>
  <si>
    <t>(Over) / Under Recovered Balance</t>
  </si>
  <si>
    <t>Cumulative Interest Exp / (Credit)</t>
  </si>
  <si>
    <t>Total Target Rate Revenue</t>
  </si>
  <si>
    <t xml:space="preserve">Line 1 + Line 2 + Line 3 </t>
  </si>
  <si>
    <t>Forecasted kWh (000)</t>
  </si>
  <si>
    <t>Calculated Rate w/o SUT ($/kWh)</t>
  </si>
  <si>
    <t>(Line 4 / (Line 5*1,000)) [Rnd 6]</t>
  </si>
  <si>
    <t>Public Notice Rate w/o SUT ($/kWh)</t>
  </si>
  <si>
    <r>
      <t>Existing Rate w/o SUT</t>
    </r>
    <r>
      <rPr>
        <sz val="10"/>
        <rFont val="Arial"/>
        <family val="2"/>
      </rPr>
      <t xml:space="preserve"> ($/kWh)</t>
    </r>
  </si>
  <si>
    <r>
      <t>Proposed Rate w/o SUT</t>
    </r>
    <r>
      <rPr>
        <sz val="10"/>
        <rFont val="Arial"/>
        <family val="2"/>
      </rPr>
      <t xml:space="preserve"> ($/kWh)</t>
    </r>
  </si>
  <si>
    <t>Line 6</t>
  </si>
  <si>
    <t>Proposed Rate w/ SUT ($/kWh)</t>
  </si>
  <si>
    <t>(Line 9 * (1 + SUT Rate)) [Rnd 6]</t>
  </si>
  <si>
    <t>Difference in Proposed and Previous Rate</t>
  </si>
  <si>
    <t>(Line 9 - Line 8)</t>
  </si>
  <si>
    <t>Resultant SPRC Revenue Increase / (Decrease)</t>
  </si>
  <si>
    <t>(Line 5  *  Line 11 * 1,000)</t>
  </si>
  <si>
    <t>Electric Revenue Requirements Calculation - Summary</t>
  </si>
  <si>
    <t>Annual Pre-Tax WACC</t>
  </si>
  <si>
    <t>Monthly Pre-Tax WACC</t>
  </si>
  <si>
    <t>(17a)</t>
  </si>
  <si>
    <t>Year</t>
  </si>
  <si>
    <t>Total Loan Outstanding Balance</t>
  </si>
  <si>
    <t>SREC Inventory</t>
  </si>
  <si>
    <t>Total Net Loan Investment</t>
  </si>
  <si>
    <t>Return Requirement On Net Loan Investments</t>
  </si>
  <si>
    <t>Net Plant Investment</t>
  </si>
  <si>
    <t>Return Requirement on Plant Investment</t>
  </si>
  <si>
    <t>Loan Accrued Interest</t>
  </si>
  <si>
    <t>Loan Interest Paid</t>
  </si>
  <si>
    <t>Net Loan Accrued Interest</t>
  </si>
  <si>
    <t>Loan Principal Paid / Amortized</t>
  </si>
  <si>
    <t>Plant Depreciation</t>
  </si>
  <si>
    <t>Depreciation / Amortization</t>
  </si>
  <si>
    <t>O&amp;M Expenses</t>
  </si>
  <si>
    <t>SREC Value Credited to Loans</t>
  </si>
  <si>
    <t>Gain / (Loss) on SREC Sales</t>
  </si>
  <si>
    <t>SREC Disposition Expenses</t>
  </si>
  <si>
    <t>SREC Call Option Net Benefit</t>
  </si>
  <si>
    <t>SREC Floor Price Cost</t>
  </si>
  <si>
    <t>Net Proceeds from the Sale of SRECs</t>
  </si>
  <si>
    <t>Cash Payments to Loans</t>
  </si>
  <si>
    <t>Monthly Calculations</t>
  </si>
  <si>
    <t>From
Sched SS-SL1-3a
Col 11</t>
  </si>
  <si>
    <t>From
Sched SS-SL1-3a
Col 15</t>
  </si>
  <si>
    <t>Col 1 + Col 2</t>
  </si>
  <si>
    <t>From
Sched SS-SL1-3a
Col 3 + Col 16</t>
  </si>
  <si>
    <t>From
Sched SS-SL1-3a
Col 26</t>
  </si>
  <si>
    <t>(Prior Col 5 + Col 5) / 2
* [Monthly Pre Tax WACC]</t>
  </si>
  <si>
    <t>From
Sched SS-SL1-3a
Col 4</t>
  </si>
  <si>
    <t>From
Sched SS-SL1-3a
Col 7</t>
  </si>
  <si>
    <t>Col 7 - Col 8</t>
  </si>
  <si>
    <t>From
Sched SS-SL1-3a
Col 8</t>
  </si>
  <si>
    <t>From
Sched SS-SL1-3a
Col 20</t>
  </si>
  <si>
    <t>Col 9
+ Col 10</t>
  </si>
  <si>
    <t>From
Sched SS-SL1-3a
Col 28</t>
  </si>
  <si>
    <t>From
Sched SS-SL1-3a
Col 5</t>
  </si>
  <si>
    <t>From
Sched SS-SL1-3a
Col 14</t>
  </si>
  <si>
    <t>From
Sched SS-SL1-3a
Col 17</t>
  </si>
  <si>
    <t>From
Sched SS-SL1-3a
Col 18</t>
  </si>
  <si>
    <t>From
Sched SS-SL1-3a
Col 18a</t>
  </si>
  <si>
    <t>Col 14
+ Col 15
- Col 16
+ Col 17
- Col 17a</t>
  </si>
  <si>
    <t>From
Sched SS-3
Col 6</t>
  </si>
  <si>
    <t>Col 4 + Col 6
- Col 9 + Col 12
+ Col 13 - Col 18
- Col 19</t>
  </si>
  <si>
    <t>Annual Summary</t>
  </si>
  <si>
    <t>Total</t>
  </si>
  <si>
    <t>Electric Revenue Requirements Calculation - Detail</t>
  </si>
  <si>
    <t>Page 1 of 2</t>
  </si>
  <si>
    <t>Page 2 of 2</t>
  </si>
  <si>
    <t>(3a)</t>
  </si>
  <si>
    <t>(3b)</t>
  </si>
  <si>
    <t>4a</t>
  </si>
  <si>
    <t>4b</t>
  </si>
  <si>
    <t>(18a)</t>
  </si>
  <si>
    <t>Loan Amount Issued</t>
  </si>
  <si>
    <t>Capitalized Plant</t>
  </si>
  <si>
    <t>Return On Total Outstanding Loan Balance</t>
  </si>
  <si>
    <t>Loan Interest Rate to WACC Differential Cost - Commercial</t>
  </si>
  <si>
    <t>Loan Interest Rate to WACC Differential Cost - Residential</t>
  </si>
  <si>
    <t>Loan Accrued Interest - Commercial</t>
  </si>
  <si>
    <t>Loan Accrued Interest - Residential</t>
  </si>
  <si>
    <t>Loan Accrued Interest Balance</t>
  </si>
  <si>
    <t>Loan Principal Balance</t>
  </si>
  <si>
    <t>Value of SREC Transferred to PSE&amp;G</t>
  </si>
  <si>
    <t>SREC Auction Sales</t>
  </si>
  <si>
    <t>Return on SREC Inventory</t>
  </si>
  <si>
    <t>SREC Dispsotion Expenses</t>
  </si>
  <si>
    <t>Gross Plant</t>
  </si>
  <si>
    <t>Accumulated Depreciation</t>
  </si>
  <si>
    <t>Net Plant</t>
  </si>
  <si>
    <t>Tax Depreciation</t>
  </si>
  <si>
    <t>Deferred Income Tax</t>
  </si>
  <si>
    <t>Accumulated Deferred Income Tax</t>
  </si>
  <si>
    <t>Alternative Revenue Requirements Calculation</t>
  </si>
  <si>
    <t>Quarter Border Code</t>
  </si>
  <si>
    <t>Filing Period Code</t>
  </si>
  <si>
    <t>Actual / Forecast Code</t>
  </si>
  <si>
    <t>Program Assumption</t>
  </si>
  <si>
    <t>Col 3a +
Col 3b +
Col 4</t>
  </si>
  <si>
    <t xml:space="preserve"> WP-SS-SL1-2.xlsx
'LoansC' wksht
Col 32</t>
  </si>
  <si>
    <t xml:space="preserve"> WP-SS-SL1-2.xlsx
'LoansR' wksht
Col 32</t>
  </si>
  <si>
    <t xml:space="preserve"> WP-SS-SL1-2.xlsx
'Loans'
wksht
Col 11</t>
  </si>
  <si>
    <t xml:space="preserve"> WP-SS-SL1-2.xlsx
'LoansC' wksht
Col 11</t>
  </si>
  <si>
    <t xml:space="preserve"> WP-SS-SL1-2.xlsx
'LoansR' wksht
Col 11</t>
  </si>
  <si>
    <t xml:space="preserve"> WP-SS-SL1-2.xlsx
'Loans'
wksht
Col 13</t>
  </si>
  <si>
    <t xml:space="preserve"> WP-SS-SL1-2.xlsx
'Loans'
wksht
Col 14</t>
  </si>
  <si>
    <t>WP-SS-SL1-2.xlsx
'Loans'
wksht
Col 16</t>
  </si>
  <si>
    <t>WP-SS-SL1-2.xlsx
'Loans'
wksht
Col 17</t>
  </si>
  <si>
    <t>WP-SS-SL1-2.xlsx
'Loans'
wksht
Col 18</t>
  </si>
  <si>
    <t>WP-SS-SL1-2.xlsx
'Loans'
wksht
Col 19</t>
  </si>
  <si>
    <t>WP-SS-SL1-2.xlsx
 'SREC Inv.'
wksht
Col 23</t>
  </si>
  <si>
    <t>WP-SS-SL1-2.xlsx
 'SREC Inv.'
wksht
Col 25</t>
  </si>
  <si>
    <t>WP-SS-SL1-2.xlsx
 'SREC Inv.'
wksht
Col 26</t>
  </si>
  <si>
    <t>Prior Col 15
+ Col 12
- Col 13
- Col 14</t>
  </si>
  <si>
    <t>WP-SS-SL1-2.xlsx
 'SREC Inv.'
wksht
Col 28</t>
  </si>
  <si>
    <t>WP-SS-SL1-2.xlsx
 'SREC Inv.'
wksht
Col 29</t>
  </si>
  <si>
    <t>Included in Col 14</t>
  </si>
  <si>
    <t>WP-SS-SL1-2.xlsx
'Loans'
wksht
Col 36</t>
  </si>
  <si>
    <t>Prior Month Col 19 +  Col 2</t>
  </si>
  <si>
    <t>1/120 of Each Prior 120 Months of Col 2
(10 year amortization)</t>
  </si>
  <si>
    <t>Prior Col 21
+ Col 20</t>
  </si>
  <si>
    <t>Col 19 - Col 21</t>
  </si>
  <si>
    <t>(Col 23
- Col 20)
* Income Tax Rate</t>
  </si>
  <si>
    <t>Prior Col 25 + Col 24</t>
  </si>
  <si>
    <t>Col 22 -  Col 25</t>
  </si>
  <si>
    <t>(Prior Col 26 + Col 26) / 2
* Monthly Pre Tax WACC</t>
  </si>
  <si>
    <t>Col 3 - Col 4 - Col 5 - Col 6 + Col 7 + Col 8 - Col 14 + Col 16 + Col 17- Col 18 + Col 18a + Col 20 + Col 27 + Col 28</t>
  </si>
  <si>
    <t>3a + 3b - 14 + 16 + 17 - 18 + 18a + 20 + 27 + 28</t>
  </si>
  <si>
    <t>(Over)/Under Calculation</t>
  </si>
  <si>
    <t>Page 1 of 4</t>
  </si>
  <si>
    <t>Page 2 of 4</t>
  </si>
  <si>
    <t>Page 3 of 4</t>
  </si>
  <si>
    <t>Page 4 of 4</t>
  </si>
  <si>
    <t>Existing / Proposed SL I Rate w/o SUT $/kWh</t>
  </si>
  <si>
    <t xml:space="preserve">SLI (Over)/Under Calculation </t>
  </si>
  <si>
    <t>Notes</t>
  </si>
  <si>
    <t>Solar Loan I SPRC Revenue</t>
  </si>
  <si>
    <t>SL I Rate * Line 9</t>
  </si>
  <si>
    <t>From SS-SL1-3, Col 20</t>
  </si>
  <si>
    <t>Monthly (Over)/Under Recovery</t>
  </si>
  <si>
    <t>Line 2 - Line 1</t>
  </si>
  <si>
    <t>Deferred Balance</t>
  </si>
  <si>
    <t>Prev Line 4 + Line 3 + Line 10 + Line 11</t>
  </si>
  <si>
    <t>Monthly Interest Rate</t>
  </si>
  <si>
    <t>Annual Interest Rate / 12</t>
  </si>
  <si>
    <t>After Tax Monthly Interest Expense/(Credit)</t>
  </si>
  <si>
    <t xml:space="preserve">(Prev Line 4 + Line 4) / 2 *
(1 - Tax Rate) * Line 5 </t>
  </si>
  <si>
    <t>Cumulative Interest</t>
  </si>
  <si>
    <t>Prev Line 7 + Line 6</t>
  </si>
  <si>
    <t>Balance Added to Subsequent Year's Revenue Requirements</t>
  </si>
  <si>
    <t>Line 4 + Line 7</t>
  </si>
  <si>
    <t>Net Sales - kWh (000)</t>
  </si>
  <si>
    <t>SPRC Settlement: Application Fee Credit</t>
  </si>
  <si>
    <t>SPRC Settlement: Prior to Filing Expenses Credit</t>
  </si>
  <si>
    <t xml:space="preserve">Revenue Requirements </t>
  </si>
  <si>
    <t>Date Range</t>
  </si>
  <si>
    <t/>
  </si>
  <si>
    <t>Oct 2022 - Sep 2023</t>
  </si>
  <si>
    <t>Schedule SS-SLI-3a</t>
  </si>
  <si>
    <t>Schedule SS-SLI-3</t>
  </si>
  <si>
    <t>Schedule SS-SLI-4</t>
  </si>
  <si>
    <t>Schedule SS-SLI-4, Line 4, Col 177</t>
  </si>
  <si>
    <t>Schedule SS-SLI-4, Line 7, Col 177</t>
  </si>
  <si>
    <t>See EPM</t>
  </si>
  <si>
    <t>Actual data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</si>
</sst>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0%"/>
    <numFmt numFmtId="165" formatCode="0.000%"/>
    <numFmt numFmtId="166" formatCode="0.00000%"/>
    <numFmt numFmtId="167" formatCode="_(* #,##0_);_(* \(#,##0\);_(* &quot;-&quot;??_);_(@_)"/>
    <numFmt numFmtId="168" formatCode="[$-409]mmm\-yy;@"/>
    <numFmt numFmtId="169" formatCode="#,##0.000000_);\(#,##0.000000\)"/>
    <numFmt numFmtId="170" formatCode="_(* #,##0.000000_);_(* \(#,##0.000000\);_(* &quot;-&quot;??_);_(@_)"/>
    <numFmt numFmtId="171" formatCode="0_);\(0\)"/>
    <numFmt numFmtId="172" formatCode="_(* #,##0.0_);_(* \(#,##0.0\);_(* &quot;-&quot;??_);_(@_)"/>
    <numFmt numFmtId="173" formatCode="_(* #,##0.000_);_(* \(#,##0.000\);_(* &quot;-&quot;??_);_(@_)"/>
    <numFmt numFmtId="174" formatCode="_(* #,##0.0_);_(* \(#,##0.0\);_(* &quot;-&quot;?_);_(@_)"/>
    <numFmt numFmtId="175" formatCode="mmmm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0000FF"/>
      <name val="Arial"/>
      <family val="2"/>
    </font>
    <font>
      <u/>
      <sz val="12"/>
      <name val="Arial"/>
      <family val="2"/>
    </font>
    <font>
      <u val="singleAccounting"/>
      <sz val="12"/>
      <color rgb="FF0000FF"/>
      <name val="Arial"/>
      <family val="2"/>
    </font>
    <font>
      <u val="singleAccounting"/>
      <sz val="12"/>
      <name val="Arial"/>
      <family val="2"/>
    </font>
    <font>
      <sz val="12"/>
      <color indexed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color rgb="FF0000FF"/>
      <name val="Arial"/>
      <family val="2"/>
    </font>
    <font>
      <sz val="12"/>
      <color theme="1"/>
      <name val="Calibri"/>
      <family val="2"/>
      <scheme val="minor"/>
    </font>
    <font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20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right"/>
    </xf>
    <xf numFmtId="37" fontId="1" fillId="0" borderId="0" xfId="1" applyNumberFormat="1" applyFont="1" applyAlignment="1">
      <alignment vertical="center"/>
    </xf>
    <xf numFmtId="167" fontId="0" fillId="0" borderId="0" xfId="2" applyNumberFormat="1" applyFont="1"/>
    <xf numFmtId="43" fontId="0" fillId="0" borderId="0" xfId="2" applyNumberFormat="1" applyFont="1"/>
    <xf numFmtId="37" fontId="1" fillId="0" borderId="0" xfId="1" applyNumberFormat="1" applyFont="1" applyFill="1" applyAlignment="1">
      <alignment vertical="center"/>
    </xf>
    <xf numFmtId="37" fontId="2" fillId="0" borderId="0" xfId="1" applyNumberFormat="1" applyFont="1" applyFill="1" applyAlignment="1">
      <alignment vertical="center"/>
    </xf>
    <xf numFmtId="167" fontId="1" fillId="0" borderId="0" xfId="2" applyNumberFormat="1" applyFont="1" applyFill="1" applyAlignment="1">
      <alignment vertical="center"/>
    </xf>
    <xf numFmtId="169" fontId="1" fillId="0" borderId="0" xfId="2" applyNumberFormat="1" applyFont="1" applyFill="1" applyAlignment="1">
      <alignment vertical="center"/>
    </xf>
    <xf numFmtId="170" fontId="0" fillId="0" borderId="0" xfId="2" applyNumberFormat="1" applyFont="1"/>
    <xf numFmtId="169" fontId="1" fillId="0" borderId="0" xfId="2" applyNumberFormat="1" applyFont="1" applyAlignment="1">
      <alignment vertical="center"/>
    </xf>
    <xf numFmtId="169" fontId="1" fillId="0" borderId="0" xfId="1" applyNumberFormat="1" applyFont="1" applyAlignment="1">
      <alignment vertical="center"/>
    </xf>
    <xf numFmtId="167" fontId="1" fillId="0" borderId="0" xfId="1" applyNumberFormat="1" applyFont="1" applyAlignment="1">
      <alignment vertical="center"/>
    </xf>
    <xf numFmtId="43" fontId="1" fillId="0" borderId="0" xfId="1" applyNumberFormat="1"/>
    <xf numFmtId="0" fontId="4" fillId="0" borderId="0" xfId="1" applyFont="1"/>
    <xf numFmtId="0" fontId="1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right"/>
    </xf>
    <xf numFmtId="164" fontId="1" fillId="0" borderId="3" xfId="3" applyNumberFormat="1" applyFont="1" applyBorder="1"/>
    <xf numFmtId="0" fontId="1" fillId="0" borderId="4" xfId="1" applyFont="1" applyBorder="1"/>
    <xf numFmtId="0" fontId="1" fillId="0" borderId="5" xfId="1" applyFont="1" applyBorder="1" applyAlignment="1">
      <alignment horizontal="right"/>
    </xf>
    <xf numFmtId="166" fontId="1" fillId="0" borderId="6" xfId="3" applyNumberFormat="1" applyFont="1" applyBorder="1"/>
    <xf numFmtId="0" fontId="5" fillId="0" borderId="0" xfId="1" applyFont="1" applyAlignment="1">
      <alignment horizontal="right"/>
    </xf>
    <xf numFmtId="165" fontId="5" fillId="0" borderId="0" xfId="3" applyNumberFormat="1" applyFont="1"/>
    <xf numFmtId="167" fontId="1" fillId="0" borderId="0" xfId="1" applyNumberFormat="1"/>
    <xf numFmtId="10" fontId="1" fillId="0" borderId="0" xfId="1" applyNumberFormat="1"/>
    <xf numFmtId="37" fontId="1" fillId="0" borderId="0" xfId="1" applyNumberFormat="1" applyAlignment="1">
      <alignment horizontal="center"/>
    </xf>
    <xf numFmtId="0" fontId="1" fillId="0" borderId="0" xfId="1" applyAlignment="1">
      <alignment horizontal="center" wrapText="1"/>
    </xf>
    <xf numFmtId="0" fontId="1" fillId="0" borderId="0" xfId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0" xfId="1" applyNumberFormat="1" applyFont="1" applyBorder="1"/>
    <xf numFmtId="167" fontId="1" fillId="0" borderId="0" xfId="2" applyNumberFormat="1" applyBorder="1"/>
    <xf numFmtId="167" fontId="1" fillId="0" borderId="0" xfId="1" applyNumberFormat="1" applyBorder="1"/>
    <xf numFmtId="167" fontId="1" fillId="0" borderId="0" xfId="2" applyNumberFormat="1" applyBorder="1" applyAlignment="1">
      <alignment horizontal="center"/>
    </xf>
    <xf numFmtId="167" fontId="1" fillId="0" borderId="0" xfId="1" applyNumberFormat="1" applyFill="1" applyBorder="1"/>
    <xf numFmtId="10" fontId="0" fillId="0" borderId="0" xfId="3" applyNumberFormat="1" applyFont="1"/>
    <xf numFmtId="17" fontId="1" fillId="0" borderId="0" xfId="1" applyNumberFormat="1" applyFont="1" applyFill="1" applyBorder="1"/>
    <xf numFmtId="0" fontId="1" fillId="0" borderId="0" xfId="1" applyAlignment="1">
      <alignment horizontal="center" vertical="center" wrapText="1"/>
    </xf>
    <xf numFmtId="17" fontId="1" fillId="0" borderId="0" xfId="1" applyNumberFormat="1" applyFont="1" applyBorder="1" applyAlignment="1">
      <alignment horizontal="center" vertical="center" wrapText="1"/>
    </xf>
    <xf numFmtId="167" fontId="1" fillId="0" borderId="0" xfId="2" applyNumberFormat="1" applyFont="1" applyBorder="1" applyAlignment="1">
      <alignment horizontal="center" vertical="center" wrapText="1"/>
    </xf>
    <xf numFmtId="167" fontId="1" fillId="0" borderId="0" xfId="1" applyNumberFormat="1" applyBorder="1" applyAlignment="1">
      <alignment horizontal="center" vertical="center" wrapText="1"/>
    </xf>
    <xf numFmtId="0" fontId="1" fillId="0" borderId="0" xfId="1" applyNumberFormat="1" applyFont="1" applyBorder="1"/>
    <xf numFmtId="0" fontId="1" fillId="0" borderId="0" xfId="1" applyBorder="1"/>
    <xf numFmtId="0" fontId="1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 wrapText="1"/>
    </xf>
    <xf numFmtId="0" fontId="8" fillId="0" borderId="0" xfId="1" applyFont="1"/>
    <xf numFmtId="0" fontId="1" fillId="0" borderId="1" xfId="1" applyBorder="1"/>
    <xf numFmtId="0" fontId="1" fillId="0" borderId="4" xfId="1" applyBorder="1"/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6" fillId="0" borderId="0" xfId="1" applyFont="1" applyAlignment="1">
      <alignment vertical="center" wrapText="1"/>
    </xf>
    <xf numFmtId="0" fontId="1" fillId="0" borderId="0" xfId="1" applyFill="1" applyAlignment="1">
      <alignment horizontal="center" wrapText="1"/>
    </xf>
    <xf numFmtId="167" fontId="1" fillId="0" borderId="0" xfId="2" applyNumberFormat="1" applyFill="1" applyBorder="1"/>
    <xf numFmtId="167" fontId="1" fillId="0" borderId="0" xfId="2" applyNumberFormat="1"/>
    <xf numFmtId="0" fontId="1" fillId="0" borderId="0" xfId="2" applyNumberFormat="1" applyBorder="1"/>
    <xf numFmtId="17" fontId="1" fillId="0" borderId="0" xfId="1" applyNumberFormat="1" applyFont="1" applyFill="1"/>
    <xf numFmtId="167" fontId="1" fillId="0" borderId="0" xfId="2" applyNumberFormat="1" applyFont="1" applyBorder="1"/>
    <xf numFmtId="17" fontId="1" fillId="0" borderId="0" xfId="1" applyNumberFormat="1" applyFont="1" applyAlignment="1">
      <alignment horizontal="center" vertical="center" wrapText="1"/>
    </xf>
    <xf numFmtId="167" fontId="1" fillId="0" borderId="0" xfId="2" quotePrefix="1" applyNumberFormat="1" applyFont="1" applyBorder="1" applyAlignment="1">
      <alignment horizontal="center" vertical="center" wrapText="1"/>
    </xf>
    <xf numFmtId="167" fontId="1" fillId="0" borderId="0" xfId="1" applyNumberFormat="1" applyFill="1" applyBorder="1" applyAlignment="1">
      <alignment horizontal="center" vertical="center" wrapText="1"/>
    </xf>
    <xf numFmtId="167" fontId="1" fillId="0" borderId="0" xfId="1" quotePrefix="1" applyNumberForma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NumberFormat="1" applyFont="1" applyFill="1"/>
    <xf numFmtId="0" fontId="1" fillId="0" borderId="0" xfId="1" applyFont="1" applyAlignment="1">
      <alignment horizontal="right"/>
    </xf>
    <xf numFmtId="0" fontId="1" fillId="0" borderId="5" xfId="1" applyBorder="1"/>
    <xf numFmtId="0" fontId="7" fillId="0" borderId="0" xfId="1" applyFont="1" applyAlignment="1">
      <alignment horizontal="right" wrapText="1"/>
    </xf>
    <xf numFmtId="167" fontId="1" fillId="0" borderId="0" xfId="1" applyNumberFormat="1" applyFont="1"/>
    <xf numFmtId="2" fontId="1" fillId="0" borderId="0" xfId="1" applyNumberFormat="1"/>
    <xf numFmtId="0" fontId="12" fillId="0" borderId="0" xfId="4" applyFont="1"/>
    <xf numFmtId="0" fontId="11" fillId="0" borderId="0" xfId="4" applyFont="1"/>
    <xf numFmtId="167" fontId="14" fillId="0" borderId="0" xfId="2" applyNumberFormat="1" applyFont="1" applyFill="1"/>
    <xf numFmtId="167" fontId="11" fillId="0" borderId="0" xfId="2" applyNumberFormat="1" applyFont="1" applyFill="1"/>
    <xf numFmtId="167" fontId="16" fillId="0" borderId="0" xfId="2" applyNumberFormat="1" applyFont="1" applyFill="1"/>
    <xf numFmtId="167" fontId="17" fillId="0" borderId="0" xfId="2" applyNumberFormat="1" applyFont="1" applyFill="1"/>
    <xf numFmtId="172" fontId="14" fillId="0" borderId="0" xfId="5" applyNumberFormat="1" applyFont="1" applyFill="1"/>
    <xf numFmtId="172" fontId="11" fillId="0" borderId="0" xfId="5" applyNumberFormat="1" applyFont="1" applyFill="1"/>
    <xf numFmtId="167" fontId="11" fillId="0" borderId="0" xfId="5" applyNumberFormat="1" applyFont="1" applyFill="1"/>
    <xf numFmtId="172" fontId="11" fillId="0" borderId="0" xfId="2" applyNumberFormat="1" applyFont="1" applyFill="1"/>
    <xf numFmtId="173" fontId="11" fillId="0" borderId="0" xfId="2" applyNumberFormat="1" applyFont="1" applyFill="1"/>
    <xf numFmtId="0" fontId="11" fillId="0" borderId="0" xfId="5" applyFont="1" applyFill="1" applyBorder="1"/>
    <xf numFmtId="0" fontId="14" fillId="0" borderId="0" xfId="4" applyFont="1"/>
    <xf numFmtId="0" fontId="11" fillId="0" borderId="0" xfId="5" applyFont="1" applyFill="1" applyBorder="1" applyAlignment="1">
      <alignment wrapText="1"/>
    </xf>
    <xf numFmtId="0" fontId="14" fillId="0" borderId="0" xfId="5" applyFont="1" applyFill="1" applyBorder="1"/>
    <xf numFmtId="43" fontId="14" fillId="0" borderId="0" xfId="5" applyNumberFormat="1" applyFont="1" applyFill="1" applyBorder="1"/>
    <xf numFmtId="43" fontId="11" fillId="0" borderId="0" xfId="5" applyNumberFormat="1" applyFont="1" applyFill="1" applyBorder="1"/>
    <xf numFmtId="167" fontId="11" fillId="0" borderId="0" xfId="5" applyNumberFormat="1" applyFont="1" applyFill="1" applyBorder="1"/>
    <xf numFmtId="5" fontId="11" fillId="0" borderId="0" xfId="2" applyNumberFormat="1" applyFont="1" applyFill="1"/>
    <xf numFmtId="0" fontId="18" fillId="0" borderId="0" xfId="4" applyFont="1" applyFill="1"/>
    <xf numFmtId="0" fontId="19" fillId="0" borderId="0" xfId="5" applyFont="1" applyFill="1" applyBorder="1" applyAlignment="1">
      <alignment wrapText="1"/>
    </xf>
    <xf numFmtId="7" fontId="14" fillId="0" borderId="0" xfId="5" applyNumberFormat="1" applyFont="1" applyFill="1" applyBorder="1"/>
    <xf numFmtId="7" fontId="11" fillId="0" borderId="0" xfId="5" applyNumberFormat="1" applyFont="1" applyFill="1" applyBorder="1"/>
    <xf numFmtId="167" fontId="14" fillId="0" borderId="0" xfId="2" applyNumberFormat="1" applyFont="1"/>
    <xf numFmtId="167" fontId="11" fillId="0" borderId="0" xfId="2" applyNumberFormat="1" applyFont="1"/>
    <xf numFmtId="172" fontId="11" fillId="0" borderId="0" xfId="4" applyNumberFormat="1" applyFont="1"/>
    <xf numFmtId="174" fontId="11" fillId="0" borderId="0" xfId="4" applyNumberFormat="1" applyFont="1"/>
    <xf numFmtId="43" fontId="11" fillId="0" borderId="0" xfId="4" applyNumberFormat="1" applyFont="1"/>
    <xf numFmtId="17" fontId="1" fillId="3" borderId="0" xfId="1" applyNumberFormat="1" applyFont="1" applyFill="1"/>
    <xf numFmtId="167" fontId="1" fillId="3" borderId="0" xfId="2" applyNumberFormat="1" applyFill="1" applyBorder="1"/>
    <xf numFmtId="0" fontId="12" fillId="0" borderId="0" xfId="4" applyFont="1" applyFill="1"/>
    <xf numFmtId="170" fontId="11" fillId="0" borderId="0" xfId="4" applyNumberFormat="1" applyFont="1" applyFill="1"/>
    <xf numFmtId="0" fontId="11" fillId="0" borderId="0" xfId="4" applyFont="1" applyFill="1"/>
    <xf numFmtId="0" fontId="11" fillId="0" borderId="0" xfId="1" applyFont="1" applyFill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4" applyFont="1" applyFill="1" applyAlignment="1">
      <alignment horizontal="right"/>
    </xf>
    <xf numFmtId="165" fontId="11" fillId="0" borderId="0" xfId="4" applyNumberFormat="1" applyFont="1" applyFill="1" applyBorder="1" applyAlignment="1">
      <alignment horizontal="center"/>
    </xf>
    <xf numFmtId="165" fontId="11" fillId="0" borderId="0" xfId="4" applyNumberFormat="1" applyFont="1" applyFill="1"/>
    <xf numFmtId="165" fontId="11" fillId="0" borderId="0" xfId="4" applyNumberFormat="1" applyFont="1" applyFill="1" applyBorder="1"/>
    <xf numFmtId="10" fontId="18" fillId="0" borderId="0" xfId="4" applyNumberFormat="1" applyFont="1" applyFill="1" applyBorder="1"/>
    <xf numFmtId="0" fontId="11" fillId="0" borderId="0" xfId="4" applyFont="1" applyAlignment="1">
      <alignment horizontal="left"/>
    </xf>
    <xf numFmtId="170" fontId="12" fillId="0" borderId="0" xfId="4" applyNumberFormat="1" applyFont="1" applyFill="1"/>
    <xf numFmtId="171" fontId="11" fillId="0" borderId="0" xfId="4" applyNumberFormat="1" applyFont="1"/>
    <xf numFmtId="171" fontId="14" fillId="0" borderId="0" xfId="4" applyNumberFormat="1" applyFont="1" applyFill="1" applyAlignment="1">
      <alignment horizontal="center"/>
    </xf>
    <xf numFmtId="171" fontId="11" fillId="0" borderId="0" xfId="4" applyNumberFormat="1" applyFont="1" applyFill="1" applyAlignment="1">
      <alignment horizontal="center"/>
    </xf>
    <xf numFmtId="171" fontId="11" fillId="0" borderId="0" xfId="4" applyNumberFormat="1" applyFont="1" applyFill="1"/>
    <xf numFmtId="168" fontId="21" fillId="0" borderId="0" xfId="5" applyNumberFormat="1" applyFont="1" applyFill="1" applyAlignment="1">
      <alignment wrapText="1"/>
    </xf>
    <xf numFmtId="168" fontId="15" fillId="0" borderId="0" xfId="5" applyNumberFormat="1" applyFont="1" applyFill="1" applyAlignment="1">
      <alignment wrapText="1"/>
    </xf>
    <xf numFmtId="168" fontId="15" fillId="0" borderId="0" xfId="5" applyNumberFormat="1" applyFont="1" applyFill="1" applyAlignment="1">
      <alignment horizontal="center" wrapText="1"/>
    </xf>
    <xf numFmtId="171" fontId="11" fillId="0" borderId="0" xfId="4" applyNumberFormat="1" applyFont="1" applyAlignment="1">
      <alignment horizontal="center"/>
    </xf>
    <xf numFmtId="166" fontId="11" fillId="0" borderId="0" xfId="3" applyNumberFormat="1" applyFont="1" applyFill="1"/>
    <xf numFmtId="167" fontId="18" fillId="0" borderId="0" xfId="2" applyNumberFormat="1" applyFont="1" applyFill="1"/>
    <xf numFmtId="167" fontId="18" fillId="0" borderId="0" xfId="2" applyNumberFormat="1" applyFont="1"/>
    <xf numFmtId="165" fontId="23" fillId="0" borderId="0" xfId="4" applyNumberFormat="1" applyFont="1" applyFill="1"/>
    <xf numFmtId="0" fontId="23" fillId="0" borderId="0" xfId="4" applyFont="1" applyFill="1"/>
    <xf numFmtId="43" fontId="11" fillId="0" borderId="0" xfId="4" applyNumberFormat="1" applyFont="1" applyFill="1"/>
    <xf numFmtId="0" fontId="11" fillId="0" borderId="0" xfId="1" applyFont="1" applyFill="1" applyAlignment="1">
      <alignment horizontal="right" wrapText="1"/>
    </xf>
    <xf numFmtId="0" fontId="11" fillId="2" borderId="0" xfId="4" applyFont="1" applyFill="1" applyBorder="1"/>
    <xf numFmtId="170" fontId="11" fillId="0" borderId="0" xfId="2" applyNumberFormat="1" applyFont="1"/>
    <xf numFmtId="0" fontId="3" fillId="0" borderId="0" xfId="1" applyFont="1" applyFill="1"/>
    <xf numFmtId="0" fontId="1" fillId="0" borderId="0" xfId="1" applyFill="1" applyAlignment="1">
      <alignment horizontal="center"/>
    </xf>
    <xf numFmtId="0" fontId="1" fillId="0" borderId="0" xfId="1" applyFill="1"/>
    <xf numFmtId="0" fontId="1" fillId="0" borderId="0" xfId="1" applyFill="1" applyAlignment="1">
      <alignment horizontal="right"/>
    </xf>
    <xf numFmtId="17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1" fillId="0" borderId="0" xfId="1" applyFill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1" fillId="0" borderId="0" xfId="1" applyFill="1" applyAlignment="1">
      <alignment vertical="center"/>
    </xf>
    <xf numFmtId="168" fontId="1" fillId="0" borderId="0" xfId="1" applyNumberFormat="1" applyFont="1" applyFill="1" applyAlignment="1">
      <alignment horizontal="center" vertical="center"/>
    </xf>
    <xf numFmtId="168" fontId="1" fillId="0" borderId="0" xfId="1" applyNumberFormat="1" applyFont="1" applyFill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quotePrefix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169" fontId="1" fillId="0" borderId="0" xfId="1" applyNumberFormat="1" applyFont="1" applyFill="1" applyAlignment="1">
      <alignment vertical="center"/>
    </xf>
    <xf numFmtId="167" fontId="1" fillId="0" borderId="0" xfId="1" applyNumberFormat="1" applyFont="1" applyFill="1" applyAlignment="1">
      <alignment vertical="center"/>
    </xf>
    <xf numFmtId="0" fontId="13" fillId="0" borderId="0" xfId="4" applyFont="1" applyFill="1"/>
    <xf numFmtId="0" fontId="11" fillId="0" borderId="0" xfId="4" applyFont="1" applyFill="1" applyBorder="1"/>
    <xf numFmtId="0" fontId="13" fillId="0" borderId="0" xfId="4" applyFont="1" applyFill="1" applyAlignment="1">
      <alignment horizontal="right"/>
    </xf>
    <xf numFmtId="17" fontId="14" fillId="0" borderId="0" xfId="4" applyNumberFormat="1" applyFont="1" applyFill="1"/>
    <xf numFmtId="0" fontId="11" fillId="0" borderId="0" xfId="5" applyFont="1" applyFill="1"/>
    <xf numFmtId="0" fontId="14" fillId="0" borderId="0" xfId="5" applyFont="1" applyFill="1"/>
    <xf numFmtId="166" fontId="14" fillId="0" borderId="0" xfId="3" applyNumberFormat="1" applyFont="1" applyFill="1"/>
    <xf numFmtId="172" fontId="14" fillId="0" borderId="0" xfId="2" applyNumberFormat="1" applyFont="1" applyFill="1"/>
    <xf numFmtId="0" fontId="11" fillId="0" borderId="0" xfId="5" applyFont="1" applyFill="1" applyAlignment="1">
      <alignment wrapText="1"/>
    </xf>
    <xf numFmtId="0" fontId="14" fillId="0" borderId="0" xfId="4" applyFont="1" applyFill="1"/>
    <xf numFmtId="0" fontId="4" fillId="0" borderId="0" xfId="1" applyFont="1" applyFill="1"/>
    <xf numFmtId="0" fontId="1" fillId="0" borderId="0" xfId="1" applyFont="1" applyFill="1"/>
    <xf numFmtId="37" fontId="1" fillId="0" borderId="0" xfId="1" applyNumberFormat="1" applyFill="1" applyAlignment="1">
      <alignment horizontal="center"/>
    </xf>
    <xf numFmtId="0" fontId="6" fillId="0" borderId="0" xfId="1" applyFont="1" applyFill="1" applyAlignment="1">
      <alignment vertical="center" wrapText="1"/>
    </xf>
    <xf numFmtId="0" fontId="1" fillId="0" borderId="0" xfId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vertical="center" wrapText="1"/>
    </xf>
    <xf numFmtId="167" fontId="11" fillId="0" borderId="0" xfId="4" applyNumberFormat="1" applyFont="1" applyFill="1"/>
    <xf numFmtId="43" fontId="11" fillId="0" borderId="0" xfId="6" applyNumberFormat="1" applyFont="1" applyFill="1"/>
    <xf numFmtId="0" fontId="11" fillId="0" borderId="0" xfId="4" applyFont="1" applyFill="1" applyAlignment="1">
      <alignment horizontal="left"/>
    </xf>
    <xf numFmtId="0" fontId="15" fillId="0" borderId="0" xfId="4" applyFont="1" applyFill="1" applyAlignment="1">
      <alignment horizontal="center"/>
    </xf>
    <xf numFmtId="0" fontId="22" fillId="0" borderId="0" xfId="4" applyFont="1" applyFill="1" applyAlignment="1">
      <alignment horizontal="left"/>
    </xf>
    <xf numFmtId="0" fontId="11" fillId="0" borderId="0" xfId="4" quotePrefix="1" applyFont="1" applyFill="1" applyAlignment="1">
      <alignment horizontal="left" wrapText="1"/>
    </xf>
    <xf numFmtId="0" fontId="11" fillId="0" borderId="0" xfId="4" applyFont="1" applyFill="1" applyAlignment="1">
      <alignment horizontal="left" wrapText="1"/>
    </xf>
    <xf numFmtId="43" fontId="18" fillId="0" borderId="0" xfId="2" applyNumberFormat="1" applyFont="1" applyFill="1"/>
    <xf numFmtId="171" fontId="11" fillId="0" borderId="0" xfId="4" applyNumberFormat="1" applyFont="1" applyFill="1" applyAlignment="1">
      <alignment horizontal="right"/>
    </xf>
  </cellXfs>
  <cellStyles count="7">
    <cellStyle name="Comma" xfId="6" builtinId="3"/>
    <cellStyle name="Comma 2" xfId="2"/>
    <cellStyle name="Normal" xfId="0" builtinId="0"/>
    <cellStyle name="Normal 2" xfId="1"/>
    <cellStyle name="Normal_OverUnderDR" xfId="4"/>
    <cellStyle name="Normal_Pat Murphy distribution  billing determinants monthly june 09 - may 10  monthly spreads 3 16" xfId="5"/>
    <cellStyle name="Percent 2" xfId="3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nwkfp07\ENTDATA\Renewables%20&amp;%20Energy%20Solutions\Shared%20Folder\SolarLoan3\SLP%20III%20Amorts\Archive\Model%20with%20Declinging%20Floor%20Prices\SLIII%20Com%20Loan%20Forecast%20-%20Q7-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nwkfp07\ENTDATA\Valuation%20and%20Planning\Project%20Evaluation\PSE&amp;G\PEEM\PSEnG%20PEEM%20Rev.%2010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nwkfp07\ENTDATA\Documents%20and%20Settings\cpbsd\Local%20Settings\Temporary%20Internet%20Files\OLK84\PAM%202%2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nwkfp07\ENTDATA\Documents%20and%20Settings\ias0l\Local%20Settings\Temporary%20Internet%20Files\OLK8F\PEAKER%20ProForma%20-%20Kearny14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System Inputs"/>
      <sheetName val="CQ7-8"/>
      <sheetName val="2012"/>
      <sheetName val="2013"/>
      <sheetName val="2014"/>
      <sheetName val="2015"/>
      <sheetName val="2016"/>
      <sheetName val="SREC Forecast"/>
      <sheetName val="EXHIBIT F"/>
      <sheetName val="Solve for 15-yr loan amt"/>
    </sheetNames>
    <sheetDataSet>
      <sheetData sheetId="0" refreshError="1">
        <row r="33">
          <cell r="A33" t="str">
            <v xml:space="preserve"> "Month"</v>
          </cell>
          <cell r="B33" t="str">
            <v>AC Energy from 1 kW system (kWh)</v>
          </cell>
          <cell r="C33" t="str">
            <v>AC Energy (kWh)</v>
          </cell>
        </row>
        <row r="34">
          <cell r="A34">
            <v>1</v>
          </cell>
          <cell r="B34">
            <v>75</v>
          </cell>
          <cell r="C34">
            <v>337500</v>
          </cell>
        </row>
        <row r="35">
          <cell r="A35">
            <v>2</v>
          </cell>
          <cell r="B35">
            <v>84</v>
          </cell>
          <cell r="C35">
            <v>378000</v>
          </cell>
        </row>
        <row r="36">
          <cell r="A36">
            <v>3</v>
          </cell>
          <cell r="B36">
            <v>107</v>
          </cell>
          <cell r="C36">
            <v>481500</v>
          </cell>
        </row>
        <row r="37">
          <cell r="A37">
            <v>4</v>
          </cell>
          <cell r="B37">
            <v>109</v>
          </cell>
          <cell r="C37">
            <v>490500</v>
          </cell>
        </row>
        <row r="38">
          <cell r="A38">
            <v>5</v>
          </cell>
          <cell r="B38">
            <v>124</v>
          </cell>
          <cell r="C38">
            <v>558000</v>
          </cell>
        </row>
        <row r="39">
          <cell r="A39">
            <v>6</v>
          </cell>
          <cell r="B39">
            <v>119</v>
          </cell>
          <cell r="C39">
            <v>535500</v>
          </cell>
        </row>
        <row r="40">
          <cell r="A40">
            <v>7</v>
          </cell>
          <cell r="B40">
            <v>119</v>
          </cell>
          <cell r="C40">
            <v>535500</v>
          </cell>
        </row>
        <row r="41">
          <cell r="A41">
            <v>8</v>
          </cell>
          <cell r="B41">
            <v>115</v>
          </cell>
          <cell r="C41">
            <v>517500</v>
          </cell>
        </row>
        <row r="42">
          <cell r="A42">
            <v>9</v>
          </cell>
          <cell r="B42">
            <v>106</v>
          </cell>
          <cell r="C42">
            <v>477000</v>
          </cell>
        </row>
        <row r="43">
          <cell r="A43">
            <v>10</v>
          </cell>
          <cell r="B43">
            <v>96</v>
          </cell>
          <cell r="C43">
            <v>432000</v>
          </cell>
        </row>
        <row r="44">
          <cell r="A44">
            <v>11</v>
          </cell>
          <cell r="B44">
            <v>66</v>
          </cell>
          <cell r="C44">
            <v>297000</v>
          </cell>
        </row>
        <row r="45">
          <cell r="A45">
            <v>12</v>
          </cell>
          <cell r="B45">
            <v>63</v>
          </cell>
          <cell r="C45">
            <v>283500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itle Page"/>
      <sheetName val="Input"/>
      <sheetName val="Presentation"/>
      <sheetName val="Checks"/>
      <sheetName val="Calculation Monthly"/>
      <sheetName val="Calculation Annual"/>
      <sheetName val="Const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E5" t="str">
            <v>PSE&amp;G Project Economic Evaluation Model (PEEM) v10.02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e"/>
      <sheetName val="Title Page"/>
      <sheetName val="Assumptions"/>
      <sheetName val="Presentation"/>
      <sheetName val="ProForma"/>
      <sheetName val="Incremental Revenue"/>
      <sheetName val="Incremental Cost"/>
      <sheetName val="Capital"/>
      <sheetName val="Depreciation"/>
      <sheetName val="Charts"/>
      <sheetName val="NPV Profile"/>
      <sheetName val="Revenue Backup"/>
      <sheetName val="Cost Bac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Ops&amp;Income"/>
      <sheetName val="NPV"/>
      <sheetName val="Market"/>
      <sheetName val="presentation_table1"/>
      <sheetName val="Sensitivities"/>
    </sheetNames>
    <sheetDataSet>
      <sheetData sheetId="0" refreshError="1"/>
      <sheetData sheetId="1"/>
      <sheetData sheetId="2">
        <row r="2">
          <cell r="B2">
            <v>12.1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autoPageBreaks="0" fitToPage="1"/>
  </sheetPr>
  <dimension ref="A1:I21"/>
  <sheetViews>
    <sheetView tabSelected="1" view="pageBreakPreview" zoomScaleNormal="75" zoomScaleSheetLayoutView="100" workbookViewId="0"/>
  </sheetViews>
  <sheetFormatPr defaultColWidth="9.140625" defaultRowHeight="12.75" x14ac:dyDescent="0.2"/>
  <cols>
    <col min="1" max="1" width="9.140625" style="2"/>
    <col min="2" max="2" width="9.5703125" style="1" customWidth="1"/>
    <col min="3" max="3" width="54.85546875" style="2" bestFit="1" customWidth="1"/>
    <col min="4" max="4" width="15" style="2" customWidth="1"/>
    <col min="5" max="5" width="34.28515625" style="2" customWidth="1"/>
    <col min="6" max="6" width="23.28515625" style="2" bestFit="1" customWidth="1"/>
    <col min="7" max="7" width="23.7109375" style="2" customWidth="1"/>
    <col min="8" max="8" width="14.85546875" style="2" bestFit="1" customWidth="1"/>
    <col min="9" max="9" width="9.7109375" style="2" customWidth="1"/>
    <col min="10" max="10" width="9.5703125" style="2" customWidth="1"/>
    <col min="11" max="62" width="9.140625" style="2"/>
    <col min="63" max="63" width="16.140625" style="2" customWidth="1"/>
    <col min="64" max="64" width="24.140625" style="2" customWidth="1"/>
    <col min="65" max="16384" width="9.140625" style="2"/>
  </cols>
  <sheetData>
    <row r="1" spans="1:9" ht="20.25" x14ac:dyDescent="0.3">
      <c r="A1" s="130" t="s">
        <v>0</v>
      </c>
      <c r="B1" s="131"/>
      <c r="C1" s="132"/>
      <c r="D1" s="132"/>
      <c r="E1" s="133" t="s">
        <v>1</v>
      </c>
    </row>
    <row r="2" spans="1:9" ht="20.25" x14ac:dyDescent="0.3">
      <c r="A2" s="130" t="s">
        <v>2</v>
      </c>
      <c r="B2" s="131"/>
      <c r="C2" s="132"/>
      <c r="D2" s="133" t="s">
        <v>3</v>
      </c>
      <c r="E2" s="134">
        <v>44621</v>
      </c>
    </row>
    <row r="3" spans="1:9" x14ac:dyDescent="0.2">
      <c r="A3" s="132" t="s">
        <v>4</v>
      </c>
      <c r="B3" s="131"/>
      <c r="C3" s="132"/>
      <c r="D3" s="133" t="s">
        <v>5</v>
      </c>
      <c r="E3" s="135">
        <v>6.6250000000000003E-2</v>
      </c>
    </row>
    <row r="4" spans="1:9" ht="40.5" customHeight="1" x14ac:dyDescent="0.2">
      <c r="A4" s="132"/>
      <c r="B4" s="131"/>
      <c r="C4" s="132"/>
      <c r="D4" s="132"/>
      <c r="E4" s="132"/>
    </row>
    <row r="5" spans="1:9" x14ac:dyDescent="0.2">
      <c r="A5" s="136" t="s">
        <v>6</v>
      </c>
      <c r="B5" s="131" t="s">
        <v>7</v>
      </c>
      <c r="C5" s="132"/>
      <c r="D5" s="136" t="s">
        <v>8</v>
      </c>
      <c r="E5" s="136" t="s">
        <v>9</v>
      </c>
    </row>
    <row r="6" spans="1:9" ht="27.75" customHeight="1" x14ac:dyDescent="0.25">
      <c r="A6" s="137">
        <v>1</v>
      </c>
      <c r="B6" s="138" t="s">
        <v>169</v>
      </c>
      <c r="C6" s="139" t="s">
        <v>10</v>
      </c>
      <c r="D6" s="7">
        <f>RevReqSumR!W290</f>
        <v>3163885.22880845</v>
      </c>
      <c r="E6" s="138" t="s">
        <v>11</v>
      </c>
      <c r="F6" s="4"/>
      <c r="G6" s="5"/>
      <c r="H6" s="6"/>
      <c r="I6" s="5"/>
    </row>
    <row r="7" spans="1:9" ht="27.75" customHeight="1" x14ac:dyDescent="0.25">
      <c r="A7" s="137">
        <f t="shared" ref="A7:A17" si="0">A6+1</f>
        <v>2</v>
      </c>
      <c r="B7" s="140">
        <v>44805</v>
      </c>
      <c r="C7" s="139" t="s">
        <v>12</v>
      </c>
      <c r="D7" s="7">
        <f>SUMIF(OvrUndrCalc!$C$8:$GJ$8,'UpdatedRateCalc (1)'!B7,OvrUndrCalc!$C$12:$GJ$12)</f>
        <v>-319556.94676222565</v>
      </c>
      <c r="E7" s="138" t="s">
        <v>173</v>
      </c>
      <c r="F7" s="7"/>
      <c r="G7" s="5"/>
      <c r="H7" s="6"/>
      <c r="I7" s="5"/>
    </row>
    <row r="8" spans="1:9" ht="27.75" customHeight="1" x14ac:dyDescent="0.25">
      <c r="A8" s="137">
        <f t="shared" si="0"/>
        <v>3</v>
      </c>
      <c r="B8" s="140">
        <f>B7</f>
        <v>44805</v>
      </c>
      <c r="C8" s="139" t="s">
        <v>13</v>
      </c>
      <c r="D8" s="8">
        <f>SUMIF(OvrUndrCalc!$C$8:$GJ$8,'UpdatedRateCalc (1)'!B8,OvrUndrCalc!$C$15:$GJ$15)</f>
        <v>-4025.3278094832817</v>
      </c>
      <c r="E8" s="138" t="s">
        <v>174</v>
      </c>
      <c r="F8" s="8"/>
      <c r="G8" s="5"/>
      <c r="H8" s="6"/>
      <c r="I8" s="5"/>
    </row>
    <row r="9" spans="1:9" ht="27.75" customHeight="1" x14ac:dyDescent="0.25">
      <c r="A9" s="137">
        <f t="shared" si="0"/>
        <v>4</v>
      </c>
      <c r="B9" s="141" t="str">
        <f>B6</f>
        <v>Oct 2022 - Sep 2023</v>
      </c>
      <c r="C9" s="139" t="s">
        <v>14</v>
      </c>
      <c r="D9" s="7">
        <f>SUM(D6:D8)</f>
        <v>2840302.9542367412</v>
      </c>
      <c r="E9" s="137" t="s">
        <v>15</v>
      </c>
      <c r="F9" s="7"/>
      <c r="G9" s="5"/>
      <c r="H9" s="6"/>
      <c r="I9" s="5"/>
    </row>
    <row r="10" spans="1:9" ht="27.75" customHeight="1" x14ac:dyDescent="0.25">
      <c r="A10" s="137">
        <f t="shared" si="0"/>
        <v>5</v>
      </c>
      <c r="B10" s="138" t="str">
        <f>B6</f>
        <v>Oct 2022 - Sep 2023</v>
      </c>
      <c r="C10" s="139" t="s">
        <v>16</v>
      </c>
      <c r="D10" s="9">
        <f>SUMIF(OvrUndrCalc!$C$26:$GJ$26,'UpdatedRateCalc (1)'!B10,OvrUndrCalc!$C$17:$GJ$17)</f>
        <v>39325241.880438991</v>
      </c>
      <c r="E10" s="137"/>
      <c r="F10" s="9"/>
      <c r="G10" s="5"/>
      <c r="H10" s="6"/>
      <c r="I10" s="5"/>
    </row>
    <row r="11" spans="1:9" ht="27.75" customHeight="1" x14ac:dyDescent="0.25">
      <c r="A11" s="137">
        <f t="shared" si="0"/>
        <v>6</v>
      </c>
      <c r="B11" s="137"/>
      <c r="C11" s="142" t="s">
        <v>17</v>
      </c>
      <c r="D11" s="10">
        <f>ROUND(D9/(D10*1000),6)</f>
        <v>7.2000000000000002E-5</v>
      </c>
      <c r="E11" s="143" t="s">
        <v>18</v>
      </c>
      <c r="F11" s="10"/>
      <c r="G11" s="11"/>
      <c r="H11" s="6"/>
      <c r="I11" s="5"/>
    </row>
    <row r="12" spans="1:9" ht="27.75" customHeight="1" x14ac:dyDescent="0.25">
      <c r="A12" s="137">
        <f t="shared" si="0"/>
        <v>7</v>
      </c>
      <c r="B12" s="137"/>
      <c r="C12" s="142" t="s">
        <v>19</v>
      </c>
      <c r="D12" s="10">
        <f>D11</f>
        <v>7.2000000000000002E-5</v>
      </c>
      <c r="E12" s="143" t="s">
        <v>22</v>
      </c>
      <c r="F12" s="12"/>
      <c r="G12" s="11"/>
      <c r="H12" s="6"/>
      <c r="I12" s="5"/>
    </row>
    <row r="13" spans="1:9" ht="27.75" customHeight="1" x14ac:dyDescent="0.25">
      <c r="A13" s="137">
        <f t="shared" si="0"/>
        <v>8</v>
      </c>
      <c r="B13" s="137"/>
      <c r="C13" s="142" t="s">
        <v>20</v>
      </c>
      <c r="D13" s="10">
        <f>OvrUndrCalc!FP5</f>
        <v>5.2000000000000004E-5</v>
      </c>
      <c r="E13" s="137"/>
      <c r="F13" s="12"/>
      <c r="G13" s="11"/>
      <c r="H13" s="6"/>
      <c r="I13" s="5"/>
    </row>
    <row r="14" spans="1:9" ht="27.75" customHeight="1" x14ac:dyDescent="0.25">
      <c r="A14" s="137">
        <f t="shared" si="0"/>
        <v>9</v>
      </c>
      <c r="B14" s="137"/>
      <c r="C14" s="142" t="s">
        <v>21</v>
      </c>
      <c r="D14" s="10">
        <f>D12</f>
        <v>7.2000000000000002E-5</v>
      </c>
      <c r="E14" s="144" t="s">
        <v>22</v>
      </c>
      <c r="F14" s="12"/>
      <c r="G14" s="11"/>
      <c r="H14" s="6"/>
      <c r="I14" s="5"/>
    </row>
    <row r="15" spans="1:9" ht="27.75" customHeight="1" x14ac:dyDescent="0.25">
      <c r="A15" s="137">
        <f t="shared" si="0"/>
        <v>10</v>
      </c>
      <c r="B15" s="137"/>
      <c r="C15" s="142" t="s">
        <v>23</v>
      </c>
      <c r="D15" s="10">
        <f>ROUND(D14*(1+E3),6)</f>
        <v>7.7000000000000001E-5</v>
      </c>
      <c r="E15" s="144" t="s">
        <v>24</v>
      </c>
      <c r="F15" s="12"/>
      <c r="G15" s="11"/>
      <c r="H15" s="6"/>
      <c r="I15" s="5"/>
    </row>
    <row r="16" spans="1:9" ht="27.75" customHeight="1" x14ac:dyDescent="0.25">
      <c r="A16" s="137">
        <f t="shared" si="0"/>
        <v>11</v>
      </c>
      <c r="B16" s="137"/>
      <c r="C16" s="142" t="s">
        <v>25</v>
      </c>
      <c r="D16" s="145">
        <f>D14-D13</f>
        <v>1.9999999999999998E-5</v>
      </c>
      <c r="E16" s="144" t="s">
        <v>26</v>
      </c>
      <c r="F16" s="13"/>
      <c r="G16" s="11"/>
      <c r="H16" s="6"/>
      <c r="I16" s="5"/>
    </row>
    <row r="17" spans="1:9" ht="27.75" customHeight="1" x14ac:dyDescent="0.25">
      <c r="A17" s="137">
        <f t="shared" si="0"/>
        <v>12</v>
      </c>
      <c r="B17" s="137"/>
      <c r="C17" s="142" t="s">
        <v>27</v>
      </c>
      <c r="D17" s="146">
        <f>D16*D10*1000</f>
        <v>786504.83760877978</v>
      </c>
      <c r="E17" s="144" t="s">
        <v>28</v>
      </c>
      <c r="F17" s="14"/>
      <c r="G17" s="5"/>
      <c r="H17" s="6"/>
      <c r="I17" s="5"/>
    </row>
    <row r="19" spans="1:9" x14ac:dyDescent="0.2">
      <c r="D19" s="15"/>
    </row>
    <row r="20" spans="1:9" x14ac:dyDescent="0.2">
      <c r="D20" s="15"/>
    </row>
    <row r="21" spans="1:9" ht="15" x14ac:dyDescent="0.25">
      <c r="D21" s="5"/>
    </row>
  </sheetData>
  <printOptions horizontalCentered="1"/>
  <pageMargins left="0.5" right="0.5" top="1.31" bottom="0.5" header="0.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pageSetUpPr autoPageBreaks="0" fitToPage="1"/>
  </sheetPr>
  <dimension ref="A1:AF293"/>
  <sheetViews>
    <sheetView view="pageBreakPreview" zoomScale="80" zoomScaleNormal="75" zoomScaleSheetLayoutView="80" workbookViewId="0">
      <pane xSplit="2" ySplit="10" topLeftCell="C164" activePane="bottomRight" state="frozen"/>
      <selection pane="topRight"/>
      <selection pane="bottomLeft"/>
      <selection pane="bottomRight"/>
    </sheetView>
  </sheetViews>
  <sheetFormatPr defaultColWidth="9.140625" defaultRowHeight="12.75" outlineLevelRow="1" outlineLevelCol="1" x14ac:dyDescent="0.2"/>
  <cols>
    <col min="1" max="1" width="9.140625" style="2" hidden="1" customWidth="1" outlineLevel="1"/>
    <col min="2" max="2" width="11.28515625" style="2" customWidth="1" collapsed="1"/>
    <col min="3" max="3" width="12.28515625" style="2" customWidth="1"/>
    <col min="4" max="4" width="11.5703125" style="2" customWidth="1"/>
    <col min="5" max="5" width="13.28515625" style="2" customWidth="1"/>
    <col min="6" max="6" width="12.140625" style="2" customWidth="1"/>
    <col min="7" max="7" width="11.28515625" style="2" customWidth="1"/>
    <col min="8" max="8" width="11" style="2" customWidth="1"/>
    <col min="9" max="9" width="13.5703125" style="2" customWidth="1"/>
    <col min="10" max="10" width="12.28515625" style="2" customWidth="1"/>
    <col min="11" max="12" width="12.42578125" style="2" customWidth="1"/>
    <col min="13" max="13" width="12.140625" style="2" customWidth="1"/>
    <col min="14" max="14" width="12.5703125" style="2" customWidth="1"/>
    <col min="15" max="15" width="13.28515625" style="2" customWidth="1"/>
    <col min="16" max="16" width="15.5703125" style="2" bestFit="1" customWidth="1"/>
    <col min="17" max="17" width="12.5703125" style="2" customWidth="1"/>
    <col min="18" max="18" width="10.85546875" style="2" customWidth="1"/>
    <col min="19" max="19" width="10.7109375" style="2" customWidth="1"/>
    <col min="20" max="20" width="13" style="2" customWidth="1"/>
    <col min="21" max="21" width="12.7109375" style="2" customWidth="1"/>
    <col min="22" max="22" width="11.7109375" style="2" bestFit="1" customWidth="1"/>
    <col min="23" max="23" width="13.85546875" style="2" customWidth="1"/>
    <col min="24" max="24" width="9.140625" style="2" hidden="1" customWidth="1" outlineLevel="1"/>
    <col min="25" max="26" width="11.28515625" style="2" hidden="1" customWidth="1" outlineLevel="1"/>
    <col min="27" max="27" width="10.85546875" style="2" customWidth="1" collapsed="1"/>
    <col min="28" max="28" width="19.42578125" style="2" bestFit="1" customWidth="1"/>
    <col min="29" max="29" width="9.5703125" style="2" bestFit="1" customWidth="1"/>
    <col min="30" max="30" width="13" style="2" bestFit="1" customWidth="1"/>
    <col min="31" max="62" width="9.140625" style="2"/>
    <col min="63" max="63" width="16.140625" style="2" customWidth="1"/>
    <col min="64" max="64" width="24.140625" style="2" customWidth="1"/>
    <col min="65" max="16384" width="9.140625" style="2"/>
  </cols>
  <sheetData>
    <row r="1" spans="1:32" ht="18" x14ac:dyDescent="0.25">
      <c r="A1" s="132"/>
      <c r="B1" s="157" t="s">
        <v>0</v>
      </c>
      <c r="C1" s="132"/>
      <c r="D1" s="132"/>
      <c r="E1" s="132"/>
      <c r="W1" s="3" t="s">
        <v>171</v>
      </c>
    </row>
    <row r="2" spans="1:32" ht="18" x14ac:dyDescent="0.25">
      <c r="A2" s="132"/>
      <c r="B2" s="157" t="s">
        <v>29</v>
      </c>
      <c r="C2" s="132"/>
      <c r="D2" s="132"/>
      <c r="E2" s="132"/>
      <c r="W2" s="3"/>
    </row>
    <row r="3" spans="1:32" x14ac:dyDescent="0.2">
      <c r="A3" s="132"/>
      <c r="B3" s="158" t="s">
        <v>176</v>
      </c>
      <c r="C3" s="132"/>
      <c r="D3" s="132"/>
      <c r="E3" s="132"/>
    </row>
    <row r="4" spans="1:32" x14ac:dyDescent="0.2">
      <c r="A4" s="132"/>
      <c r="B4" s="158"/>
      <c r="C4" s="132"/>
      <c r="D4" s="132"/>
      <c r="E4" s="132"/>
      <c r="H4" s="18"/>
      <c r="I4" s="19" t="s">
        <v>30</v>
      </c>
      <c r="J4" s="20">
        <f>RevReqDetR!N4</f>
        <v>9.6728000000000008E-2</v>
      </c>
    </row>
    <row r="5" spans="1:32" x14ac:dyDescent="0.2">
      <c r="A5" s="132"/>
      <c r="B5" s="132"/>
      <c r="C5" s="132"/>
      <c r="D5" s="132"/>
      <c r="E5" s="132"/>
      <c r="H5" s="21"/>
      <c r="I5" s="22" t="s">
        <v>31</v>
      </c>
      <c r="J5" s="23">
        <f>RevReqDetR!N5</f>
        <v>8.0606666666666674E-3</v>
      </c>
    </row>
    <row r="6" spans="1:32" x14ac:dyDescent="0.2">
      <c r="A6" s="132"/>
      <c r="B6" s="132"/>
      <c r="C6" s="132"/>
      <c r="D6" s="132"/>
      <c r="E6" s="132"/>
      <c r="I6" s="24"/>
      <c r="J6" s="25"/>
      <c r="K6" s="26"/>
      <c r="U6" s="27"/>
    </row>
    <row r="7" spans="1:32" x14ac:dyDescent="0.2">
      <c r="A7" s="132"/>
      <c r="B7" s="132"/>
      <c r="C7" s="132"/>
      <c r="D7" s="132"/>
      <c r="E7" s="132"/>
    </row>
    <row r="8" spans="1:32" x14ac:dyDescent="0.2">
      <c r="A8" s="132"/>
      <c r="B8" s="132"/>
      <c r="C8" s="159">
        <v>-1</v>
      </c>
      <c r="D8" s="159">
        <f t="shared" ref="D8:S8" si="0">C8-1</f>
        <v>-2</v>
      </c>
      <c r="E8" s="159">
        <f t="shared" si="0"/>
        <v>-3</v>
      </c>
      <c r="F8" s="28">
        <f t="shared" si="0"/>
        <v>-4</v>
      </c>
      <c r="G8" s="28">
        <f t="shared" si="0"/>
        <v>-5</v>
      </c>
      <c r="H8" s="28">
        <f t="shared" si="0"/>
        <v>-6</v>
      </c>
      <c r="I8" s="28">
        <f t="shared" si="0"/>
        <v>-7</v>
      </c>
      <c r="J8" s="28">
        <f t="shared" si="0"/>
        <v>-8</v>
      </c>
      <c r="K8" s="28">
        <f t="shared" si="0"/>
        <v>-9</v>
      </c>
      <c r="L8" s="28">
        <f t="shared" si="0"/>
        <v>-10</v>
      </c>
      <c r="M8" s="28">
        <f t="shared" si="0"/>
        <v>-11</v>
      </c>
      <c r="N8" s="28">
        <f t="shared" si="0"/>
        <v>-12</v>
      </c>
      <c r="O8" s="28">
        <f t="shared" si="0"/>
        <v>-13</v>
      </c>
      <c r="P8" s="28">
        <f t="shared" si="0"/>
        <v>-14</v>
      </c>
      <c r="Q8" s="28">
        <f t="shared" si="0"/>
        <v>-15</v>
      </c>
      <c r="R8" s="28">
        <f t="shared" si="0"/>
        <v>-16</v>
      </c>
      <c r="S8" s="28">
        <f t="shared" si="0"/>
        <v>-17</v>
      </c>
      <c r="T8" s="28" t="s">
        <v>32</v>
      </c>
      <c r="U8" s="28">
        <f>S8-1</f>
        <v>-18</v>
      </c>
      <c r="V8" s="28">
        <f>U8-1</f>
        <v>-19</v>
      </c>
      <c r="W8" s="28">
        <f>V8-1</f>
        <v>-20</v>
      </c>
    </row>
    <row r="9" spans="1:32" s="29" customFormat="1" ht="57" customHeight="1" x14ac:dyDescent="0.2">
      <c r="A9" s="54" t="s">
        <v>33</v>
      </c>
      <c r="B9" s="161"/>
      <c r="C9" s="162" t="s">
        <v>34</v>
      </c>
      <c r="D9" s="162" t="s">
        <v>35</v>
      </c>
      <c r="E9" s="162" t="s">
        <v>36</v>
      </c>
      <c r="F9" s="31" t="s">
        <v>37</v>
      </c>
      <c r="G9" s="31" t="s">
        <v>38</v>
      </c>
      <c r="H9" s="31" t="s">
        <v>39</v>
      </c>
      <c r="I9" s="31" t="s">
        <v>40</v>
      </c>
      <c r="J9" s="31" t="s">
        <v>41</v>
      </c>
      <c r="K9" s="31" t="s">
        <v>42</v>
      </c>
      <c r="L9" s="31" t="s">
        <v>43</v>
      </c>
      <c r="M9" s="31" t="s">
        <v>44</v>
      </c>
      <c r="N9" s="31" t="s">
        <v>45</v>
      </c>
      <c r="O9" s="31" t="s">
        <v>46</v>
      </c>
      <c r="P9" s="31" t="s">
        <v>47</v>
      </c>
      <c r="Q9" s="31" t="s">
        <v>48</v>
      </c>
      <c r="R9" s="31" t="s">
        <v>49</v>
      </c>
      <c r="S9" s="31" t="s">
        <v>50</v>
      </c>
      <c r="T9" s="31" t="s">
        <v>51</v>
      </c>
      <c r="U9" s="31" t="s">
        <v>52</v>
      </c>
      <c r="V9" s="31" t="s">
        <v>53</v>
      </c>
      <c r="W9" s="31" t="s">
        <v>10</v>
      </c>
    </row>
    <row r="10" spans="1:32" s="29" customFormat="1" ht="24.75" customHeight="1" x14ac:dyDescent="0.2">
      <c r="A10" s="54"/>
      <c r="B10" s="163" t="s">
        <v>54</v>
      </c>
      <c r="C10" s="161"/>
      <c r="D10" s="161"/>
      <c r="E10" s="161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Y10" s="2"/>
    </row>
    <row r="11" spans="1:32" ht="15" hidden="1" outlineLevel="1" x14ac:dyDescent="0.25">
      <c r="A11" s="132">
        <f t="shared" ref="A11:A74" si="1">YEAR(B11)</f>
        <v>2008</v>
      </c>
      <c r="B11" s="39">
        <v>39783</v>
      </c>
      <c r="C11" s="55">
        <f>RevReqDetR!Q11</f>
        <v>0</v>
      </c>
      <c r="D11" s="37">
        <f>RevReqDetR!U11</f>
        <v>0</v>
      </c>
      <c r="E11" s="55">
        <f t="shared" ref="E11:E20" si="2">C11+D11</f>
        <v>0</v>
      </c>
      <c r="F11" s="34">
        <f>RevReqDetR!E11+RevReqDetR!V11</f>
        <v>0</v>
      </c>
      <c r="G11" s="34">
        <f>RevReqDetR!AG11</f>
        <v>0</v>
      </c>
      <c r="H11" s="34">
        <f t="shared" ref="H11:H20" si="3">(G10+G11)/2*$J$5</f>
        <v>0</v>
      </c>
      <c r="I11" s="35">
        <f>RevReqDetR!H11</f>
        <v>0</v>
      </c>
      <c r="J11" s="35">
        <f>RevReqDetR!M11</f>
        <v>0</v>
      </c>
      <c r="K11" s="34">
        <f>RevReqDetR!H11</f>
        <v>0</v>
      </c>
      <c r="L11" s="35">
        <f>RevReqDetR!N11</f>
        <v>0</v>
      </c>
      <c r="M11" s="35">
        <f>RevReqDetR!AA11</f>
        <v>0</v>
      </c>
      <c r="N11" s="35">
        <f t="shared" ref="N11:N20" si="4">L11+M11</f>
        <v>0</v>
      </c>
      <c r="O11" s="35">
        <f>RevReqDetR!AI11</f>
        <v>0</v>
      </c>
      <c r="P11" s="35">
        <f>RevReqDetR!K11</f>
        <v>0</v>
      </c>
      <c r="Q11" s="35">
        <f>RevReqDetR!T11</f>
        <v>0</v>
      </c>
      <c r="R11" s="35">
        <f>RevReqDetR!W11</f>
        <v>0</v>
      </c>
      <c r="S11" s="35">
        <f>RevReqDetR!X11</f>
        <v>0</v>
      </c>
      <c r="T11" s="35">
        <f>RevReqDetR!Y11</f>
        <v>0</v>
      </c>
      <c r="U11" s="35">
        <f>RevReqDetR!T11</f>
        <v>0</v>
      </c>
      <c r="V11" s="35">
        <f>RevReqDetR!L11</f>
        <v>0</v>
      </c>
      <c r="W11" s="35">
        <f t="shared" ref="W11:W20" si="5">F11+H11-K11+N11+O11-U11-V11</f>
        <v>0</v>
      </c>
      <c r="AA11" s="1">
        <f>IF(OR(MONTH(B11)=3,MONTH(B11)=6,MONTH(B11)=9,MONTH(B11)=12),1,2)</f>
        <v>1</v>
      </c>
      <c r="AB11" s="2">
        <f>IF(MONTH(B11)=10,"Oct "&amp;RIGHT(YEAR(B11),4)&amp;" - "&amp;"Sep "&amp;RIGHT(YEAR(B11)+1,4),AB10)</f>
        <v>0</v>
      </c>
      <c r="AD11" s="5">
        <v>0</v>
      </c>
      <c r="AE11" s="26">
        <f>W11-AD11</f>
        <v>0</v>
      </c>
    </row>
    <row r="12" spans="1:32" ht="15" hidden="1" outlineLevel="1" x14ac:dyDescent="0.25">
      <c r="A12" s="132">
        <f t="shared" si="1"/>
        <v>2009</v>
      </c>
      <c r="B12" s="39">
        <v>39814</v>
      </c>
      <c r="C12" s="55">
        <f>RevReqDetR!Q12</f>
        <v>0</v>
      </c>
      <c r="D12" s="37">
        <f>RevReqDetR!U12</f>
        <v>0</v>
      </c>
      <c r="E12" s="55">
        <f t="shared" si="2"/>
        <v>0</v>
      </c>
      <c r="F12" s="34">
        <f>RevReqDetR!E12+RevReqDetR!V12</f>
        <v>0</v>
      </c>
      <c r="G12" s="34">
        <f>RevReqDetR!AG12</f>
        <v>0</v>
      </c>
      <c r="H12" s="34">
        <f t="shared" si="3"/>
        <v>0</v>
      </c>
      <c r="I12" s="35">
        <f>RevReqDetR!H12</f>
        <v>0</v>
      </c>
      <c r="J12" s="35">
        <f>RevReqDetR!M12</f>
        <v>0</v>
      </c>
      <c r="K12" s="34">
        <f>RevReqDetR!H12</f>
        <v>0</v>
      </c>
      <c r="L12" s="35">
        <f>RevReqDetR!N12</f>
        <v>0</v>
      </c>
      <c r="M12" s="35">
        <f>RevReqDetR!AA12</f>
        <v>0</v>
      </c>
      <c r="N12" s="35">
        <f t="shared" si="4"/>
        <v>0</v>
      </c>
      <c r="O12" s="35">
        <f>RevReqDetR!AI12</f>
        <v>29751.360000000001</v>
      </c>
      <c r="P12" s="35">
        <f>RevReqDetR!K12</f>
        <v>0</v>
      </c>
      <c r="Q12" s="35">
        <f>RevReqDetR!T12</f>
        <v>0</v>
      </c>
      <c r="R12" s="35">
        <f>RevReqDetR!W12</f>
        <v>0</v>
      </c>
      <c r="S12" s="35">
        <f>RevReqDetR!X12</f>
        <v>0</v>
      </c>
      <c r="T12" s="35">
        <f>RevReqDetR!Y12</f>
        <v>0</v>
      </c>
      <c r="U12" s="35">
        <f>RevReqDetR!T12</f>
        <v>0</v>
      </c>
      <c r="V12" s="35">
        <f>RevReqDetR!L12</f>
        <v>0</v>
      </c>
      <c r="W12" s="35">
        <f t="shared" si="5"/>
        <v>29751.360000000001</v>
      </c>
      <c r="Z12" s="29"/>
      <c r="AA12" s="1">
        <v>2</v>
      </c>
      <c r="AB12" s="2">
        <f t="shared" ref="AB12:AB75" si="6">IF(MONTH(B12)=10,"Oct "&amp;RIGHT(YEAR(B12),4)&amp;" - "&amp;"Sep "&amp;RIGHT(YEAR(B12)+1,4),AB11)</f>
        <v>0</v>
      </c>
      <c r="AD12" s="5">
        <v>29751.360000000001</v>
      </c>
      <c r="AE12" s="26">
        <f t="shared" ref="AE12:AE75" si="7">W12-AD12</f>
        <v>0</v>
      </c>
      <c r="AF12" s="26"/>
    </row>
    <row r="13" spans="1:32" ht="15" hidden="1" outlineLevel="1" x14ac:dyDescent="0.25">
      <c r="A13" s="132">
        <f t="shared" si="1"/>
        <v>2009</v>
      </c>
      <c r="B13" s="39">
        <v>39845</v>
      </c>
      <c r="C13" s="55">
        <f>RevReqDetR!Q13</f>
        <v>1971479.69</v>
      </c>
      <c r="D13" s="37">
        <f>RevReqDetR!U13</f>
        <v>0</v>
      </c>
      <c r="E13" s="55">
        <f t="shared" si="2"/>
        <v>1971479.69</v>
      </c>
      <c r="F13" s="34">
        <f>RevReqDetR!E13+RevReqDetR!V13</f>
        <v>4475.46</v>
      </c>
      <c r="G13" s="34">
        <f>RevReqDetR!AG13</f>
        <v>0</v>
      </c>
      <c r="H13" s="34">
        <f t="shared" si="3"/>
        <v>0</v>
      </c>
      <c r="I13" s="35">
        <f>RevReqDetR!H13</f>
        <v>4475.46</v>
      </c>
      <c r="J13" s="35">
        <f>RevReqDetR!M13</f>
        <v>0</v>
      </c>
      <c r="K13" s="34">
        <f t="shared" ref="K13:K76" si="8">I13-J13</f>
        <v>4475.46</v>
      </c>
      <c r="L13" s="35">
        <f>RevReqDetR!N13</f>
        <v>0</v>
      </c>
      <c r="M13" s="35">
        <f>RevReqDetR!AA13</f>
        <v>0</v>
      </c>
      <c r="N13" s="35">
        <f t="shared" si="4"/>
        <v>0</v>
      </c>
      <c r="O13" s="35">
        <f>RevReqDetR!AI13</f>
        <v>21443.109999999997</v>
      </c>
      <c r="P13" s="35">
        <f>RevReqDetR!K13</f>
        <v>0</v>
      </c>
      <c r="Q13" s="35">
        <f>RevReqDetR!T13</f>
        <v>0</v>
      </c>
      <c r="R13" s="35">
        <f>RevReqDetR!W13</f>
        <v>0</v>
      </c>
      <c r="S13" s="35">
        <f>RevReqDetR!X13</f>
        <v>0</v>
      </c>
      <c r="T13" s="35">
        <f>RevReqDetR!Y13</f>
        <v>0</v>
      </c>
      <c r="U13" s="35">
        <f t="shared" ref="U13:U20" si="9">P13+Q13-R13+S13-T13</f>
        <v>0</v>
      </c>
      <c r="V13" s="35">
        <f>RevReqDetR!L13</f>
        <v>0</v>
      </c>
      <c r="W13" s="35">
        <f>F13+H13-K13+N13+O13-U13-V13</f>
        <v>21443.109999999997</v>
      </c>
      <c r="Z13" s="29"/>
      <c r="AA13" s="1">
        <v>2</v>
      </c>
      <c r="AB13" s="2">
        <f t="shared" si="6"/>
        <v>0</v>
      </c>
      <c r="AD13" s="5">
        <v>21443.109999999997</v>
      </c>
      <c r="AE13" s="26">
        <f t="shared" si="7"/>
        <v>0</v>
      </c>
      <c r="AF13" s="26"/>
    </row>
    <row r="14" spans="1:32" ht="15" hidden="1" outlineLevel="1" x14ac:dyDescent="0.25">
      <c r="A14" s="132">
        <f t="shared" si="1"/>
        <v>2009</v>
      </c>
      <c r="B14" s="39">
        <v>39873</v>
      </c>
      <c r="C14" s="55">
        <f>RevReqDetR!Q14</f>
        <v>6651455.1700000009</v>
      </c>
      <c r="D14" s="37">
        <f>RevReqDetR!U14</f>
        <v>49935.96</v>
      </c>
      <c r="E14" s="55">
        <f t="shared" si="2"/>
        <v>6701391.1300000008</v>
      </c>
      <c r="F14" s="34">
        <f>RevReqDetR!E14+RevReqDetR!V14</f>
        <v>25763.679685358908</v>
      </c>
      <c r="G14" s="34">
        <f>RevReqDetR!AG14</f>
        <v>0</v>
      </c>
      <c r="H14" s="34">
        <f t="shared" si="3"/>
        <v>0</v>
      </c>
      <c r="I14" s="35">
        <f>RevReqDetR!H14</f>
        <v>25748.480000000003</v>
      </c>
      <c r="J14" s="35">
        <f>RevReqDetR!M14</f>
        <v>30223.940000000002</v>
      </c>
      <c r="K14" s="34">
        <f t="shared" si="8"/>
        <v>-4475.4599999999991</v>
      </c>
      <c r="L14" s="35">
        <f>RevReqDetR!N14</f>
        <v>21076.059999999998</v>
      </c>
      <c r="M14" s="35">
        <f>RevReqDetR!AA14</f>
        <v>0</v>
      </c>
      <c r="N14" s="35">
        <f t="shared" si="4"/>
        <v>21076.059999999998</v>
      </c>
      <c r="O14" s="35">
        <f>RevReqDetR!AI14</f>
        <v>74940.800000000017</v>
      </c>
      <c r="P14" s="35">
        <f>RevReqDetR!K14</f>
        <v>51300</v>
      </c>
      <c r="Q14" s="35">
        <f>RevReqDetR!T14</f>
        <v>0</v>
      </c>
      <c r="R14" s="35">
        <f>RevReqDetR!W14</f>
        <v>49790.42</v>
      </c>
      <c r="S14" s="35">
        <f>RevReqDetR!X14</f>
        <v>0</v>
      </c>
      <c r="T14" s="35">
        <f>RevReqDetR!Y14</f>
        <v>1364.04</v>
      </c>
      <c r="U14" s="35">
        <f t="shared" si="9"/>
        <v>145.54000000000178</v>
      </c>
      <c r="V14" s="35">
        <f>RevReqDetR!L14</f>
        <v>0</v>
      </c>
      <c r="W14" s="35">
        <f t="shared" si="5"/>
        <v>126110.45968535892</v>
      </c>
      <c r="Z14" s="29"/>
      <c r="AA14" s="1">
        <v>2</v>
      </c>
      <c r="AB14" s="2">
        <f t="shared" si="6"/>
        <v>0</v>
      </c>
      <c r="AD14" s="5">
        <v>126110.45968535892</v>
      </c>
      <c r="AE14" s="26">
        <f t="shared" si="7"/>
        <v>0</v>
      </c>
      <c r="AF14" s="26"/>
    </row>
    <row r="15" spans="1:32" ht="15" hidden="1" outlineLevel="1" x14ac:dyDescent="0.25">
      <c r="A15" s="132">
        <f t="shared" si="1"/>
        <v>2009</v>
      </c>
      <c r="B15" s="39">
        <v>39904</v>
      </c>
      <c r="C15" s="55">
        <f>RevReqDetR!Q15</f>
        <v>8398614.6000000015</v>
      </c>
      <c r="D15" s="37">
        <f>RevReqDetR!U15</f>
        <v>172250.66</v>
      </c>
      <c r="E15" s="55">
        <f t="shared" si="2"/>
        <v>8570865.2600000016</v>
      </c>
      <c r="F15" s="34">
        <f>RevReqDetR!E15+RevReqDetR!V15</f>
        <v>72743.552883256067</v>
      </c>
      <c r="G15" s="34">
        <f>RevReqDetR!AG15</f>
        <v>0</v>
      </c>
      <c r="H15" s="34">
        <f t="shared" si="3"/>
        <v>0</v>
      </c>
      <c r="I15" s="35">
        <f>RevReqDetR!H15</f>
        <v>72183.430000000008</v>
      </c>
      <c r="J15" s="35">
        <f>RevReqDetR!M15</f>
        <v>72183.430000000008</v>
      </c>
      <c r="K15" s="34">
        <f t="shared" si="8"/>
        <v>0</v>
      </c>
      <c r="L15" s="35">
        <f>RevReqDetR!N15</f>
        <v>52266.569999999992</v>
      </c>
      <c r="M15" s="35">
        <f>RevReqDetR!AA15</f>
        <v>0</v>
      </c>
      <c r="N15" s="35">
        <f t="shared" si="4"/>
        <v>52266.569999999992</v>
      </c>
      <c r="O15" s="35">
        <f>RevReqDetR!AI15</f>
        <v>58397.75</v>
      </c>
      <c r="P15" s="35">
        <f>RevReqDetR!K15</f>
        <v>124450</v>
      </c>
      <c r="Q15" s="35">
        <f>RevReqDetR!T15</f>
        <v>0</v>
      </c>
      <c r="R15" s="35">
        <f>RevReqDetR!W15</f>
        <v>0</v>
      </c>
      <c r="S15" s="35">
        <f>RevReqDetR!X15</f>
        <v>0</v>
      </c>
      <c r="T15" s="35">
        <f>RevReqDetR!Y15</f>
        <v>2135.2999999999902</v>
      </c>
      <c r="U15" s="35">
        <f t="shared" si="9"/>
        <v>122314.70000000001</v>
      </c>
      <c r="V15" s="35">
        <f>RevReqDetR!L15</f>
        <v>0</v>
      </c>
      <c r="W15" s="35">
        <f t="shared" si="5"/>
        <v>61093.172883256047</v>
      </c>
      <c r="Z15" s="29"/>
      <c r="AA15" s="1">
        <v>2</v>
      </c>
      <c r="AB15" s="2">
        <f t="shared" si="6"/>
        <v>0</v>
      </c>
      <c r="AD15" s="5">
        <v>61093.172883256047</v>
      </c>
      <c r="AE15" s="26">
        <f t="shared" si="7"/>
        <v>0</v>
      </c>
      <c r="AF15" s="26"/>
    </row>
    <row r="16" spans="1:32" ht="15" hidden="1" outlineLevel="1" x14ac:dyDescent="0.25">
      <c r="A16" s="132">
        <f t="shared" si="1"/>
        <v>2009</v>
      </c>
      <c r="B16" s="39">
        <v>39934</v>
      </c>
      <c r="C16" s="55">
        <f>RevReqDetR!Q16</f>
        <v>10036629.970000001</v>
      </c>
      <c r="D16" s="37">
        <f>RevReqDetR!U16</f>
        <v>366017.91000000003</v>
      </c>
      <c r="E16" s="55">
        <f t="shared" si="2"/>
        <v>10402647.880000001</v>
      </c>
      <c r="F16" s="34">
        <f>RevReqDetR!E16+RevReqDetR!V16</f>
        <v>86192.37160896798</v>
      </c>
      <c r="G16" s="34">
        <f>RevReqDetR!AG16</f>
        <v>0</v>
      </c>
      <c r="H16" s="34">
        <f t="shared" si="3"/>
        <v>0</v>
      </c>
      <c r="I16" s="35">
        <f>RevReqDetR!H16</f>
        <v>84438.62000000001</v>
      </c>
      <c r="J16" s="35">
        <f>RevReqDetR!M16</f>
        <v>84438.62000000001</v>
      </c>
      <c r="K16" s="34">
        <f t="shared" si="8"/>
        <v>0</v>
      </c>
      <c r="L16" s="35">
        <f>RevReqDetR!N16</f>
        <v>109328.62999999999</v>
      </c>
      <c r="M16" s="35">
        <f>RevReqDetR!AA16</f>
        <v>0</v>
      </c>
      <c r="N16" s="35">
        <f t="shared" si="4"/>
        <v>109328.62999999999</v>
      </c>
      <c r="O16" s="35">
        <f>RevReqDetR!AI16</f>
        <v>59178.53</v>
      </c>
      <c r="P16" s="35">
        <f>RevReqDetR!K16</f>
        <v>193767.25</v>
      </c>
      <c r="Q16" s="35">
        <f>RevReqDetR!T16</f>
        <v>0</v>
      </c>
      <c r="R16" s="35">
        <f>RevReqDetR!W16</f>
        <v>0</v>
      </c>
      <c r="S16" s="35">
        <f>RevReqDetR!X16</f>
        <v>0</v>
      </c>
      <c r="T16" s="35">
        <f>RevReqDetR!Y16</f>
        <v>0</v>
      </c>
      <c r="U16" s="35">
        <f t="shared" si="9"/>
        <v>193767.25</v>
      </c>
      <c r="V16" s="35">
        <f>RevReqDetR!L16</f>
        <v>0</v>
      </c>
      <c r="W16" s="35">
        <f t="shared" si="5"/>
        <v>60932.281608967955</v>
      </c>
      <c r="Z16" s="29"/>
      <c r="AA16" s="1">
        <v>1</v>
      </c>
      <c r="AB16" s="2">
        <f t="shared" si="6"/>
        <v>0</v>
      </c>
      <c r="AD16" s="5">
        <v>60932.281608967955</v>
      </c>
      <c r="AE16" s="26">
        <f t="shared" si="7"/>
        <v>0</v>
      </c>
      <c r="AF16" s="26"/>
    </row>
    <row r="17" spans="1:32" ht="15" hidden="1" outlineLevel="1" x14ac:dyDescent="0.25">
      <c r="A17" s="132">
        <f t="shared" si="1"/>
        <v>2009</v>
      </c>
      <c r="B17" s="39">
        <v>39965</v>
      </c>
      <c r="C17" s="55">
        <f>RevReqDetR!Q17</f>
        <v>12115692.960000001</v>
      </c>
      <c r="D17" s="37">
        <f>RevReqDetR!U17</f>
        <v>659623.57000000007</v>
      </c>
      <c r="E17" s="55">
        <f t="shared" si="2"/>
        <v>12775316.530000001</v>
      </c>
      <c r="F17" s="34">
        <f>RevReqDetR!E17+RevReqDetR!V17</f>
        <v>98556.152573261963</v>
      </c>
      <c r="G17" s="34">
        <f>RevReqDetR!AG17</f>
        <v>0</v>
      </c>
      <c r="H17" s="34">
        <f t="shared" si="3"/>
        <v>0</v>
      </c>
      <c r="I17" s="35">
        <f>RevReqDetR!H17</f>
        <v>95000.650000000009</v>
      </c>
      <c r="J17" s="35">
        <f>RevReqDetR!M17</f>
        <v>95000.650000000009</v>
      </c>
      <c r="K17" s="34">
        <f t="shared" si="8"/>
        <v>0</v>
      </c>
      <c r="L17" s="35">
        <f>RevReqDetR!N17</f>
        <v>198605.00999999995</v>
      </c>
      <c r="M17" s="35">
        <f>RevReqDetR!AA17</f>
        <v>0</v>
      </c>
      <c r="N17" s="35">
        <f t="shared" si="4"/>
        <v>198605.00999999995</v>
      </c>
      <c r="O17" s="35">
        <f>RevReqDetR!AI17</f>
        <v>-93516.870000000024</v>
      </c>
      <c r="P17" s="35">
        <f>RevReqDetR!K17</f>
        <v>293605.65999999997</v>
      </c>
      <c r="Q17" s="35">
        <f>RevReqDetR!T17</f>
        <v>0</v>
      </c>
      <c r="R17" s="35">
        <f>RevReqDetR!W17</f>
        <v>0</v>
      </c>
      <c r="S17" s="35">
        <f>RevReqDetR!X17</f>
        <v>0</v>
      </c>
      <c r="T17" s="35">
        <f>RevReqDetR!Y17</f>
        <v>0</v>
      </c>
      <c r="U17" s="35">
        <f t="shared" si="9"/>
        <v>293605.65999999997</v>
      </c>
      <c r="V17" s="35">
        <f>RevReqDetR!L17</f>
        <v>0</v>
      </c>
      <c r="W17" s="35">
        <f t="shared" si="5"/>
        <v>-89961.367426738114</v>
      </c>
      <c r="Z17" s="29"/>
      <c r="AA17" s="1">
        <v>2</v>
      </c>
      <c r="AB17" s="2">
        <f t="shared" si="6"/>
        <v>0</v>
      </c>
      <c r="AD17" s="5">
        <v>-89961.367426738114</v>
      </c>
      <c r="AE17" s="26">
        <f t="shared" si="7"/>
        <v>0</v>
      </c>
      <c r="AF17" s="26"/>
    </row>
    <row r="18" spans="1:32" ht="15" hidden="1" outlineLevel="1" x14ac:dyDescent="0.25">
      <c r="A18" s="2">
        <f t="shared" si="1"/>
        <v>2009</v>
      </c>
      <c r="B18" s="33">
        <v>39995</v>
      </c>
      <c r="C18" s="34">
        <f>RevReqDetR!Q18</f>
        <v>12028931.720000001</v>
      </c>
      <c r="D18" s="35">
        <f>RevReqDetR!U18</f>
        <v>860472.45000000007</v>
      </c>
      <c r="E18" s="34">
        <f t="shared" si="2"/>
        <v>12889404.17</v>
      </c>
      <c r="F18" s="34">
        <f>RevReqDetR!E18+RevReqDetR!V18</f>
        <v>120546.52341645204</v>
      </c>
      <c r="G18" s="34">
        <f>RevReqDetR!AG18</f>
        <v>0</v>
      </c>
      <c r="H18" s="34">
        <f t="shared" si="3"/>
        <v>0</v>
      </c>
      <c r="I18" s="35">
        <f>RevReqDetR!H18</f>
        <v>114087.63999999998</v>
      </c>
      <c r="J18" s="35">
        <f>RevReqDetR!M18</f>
        <v>114087.63999999998</v>
      </c>
      <c r="K18" s="34">
        <f t="shared" si="8"/>
        <v>0</v>
      </c>
      <c r="L18" s="35">
        <f>RevReqDetR!N18</f>
        <v>86761.24000000002</v>
      </c>
      <c r="M18" s="35">
        <f>RevReqDetR!AA18</f>
        <v>0</v>
      </c>
      <c r="N18" s="35">
        <f t="shared" si="4"/>
        <v>86761.24000000002</v>
      </c>
      <c r="O18" s="35">
        <f>RevReqDetR!AI18</f>
        <v>217754.71999999997</v>
      </c>
      <c r="P18" s="35">
        <f>RevReqDetR!K18</f>
        <v>200848.88</v>
      </c>
      <c r="Q18" s="35">
        <f>RevReqDetR!T18</f>
        <v>0</v>
      </c>
      <c r="R18" s="35">
        <f>RevReqDetR!W18</f>
        <v>0</v>
      </c>
      <c r="S18" s="35">
        <f>RevReqDetR!X18</f>
        <v>0</v>
      </c>
      <c r="T18" s="35">
        <f>RevReqDetR!Y18</f>
        <v>0</v>
      </c>
      <c r="U18" s="35">
        <f t="shared" si="9"/>
        <v>200848.88</v>
      </c>
      <c r="V18" s="35">
        <f>RevReqDetR!L18</f>
        <v>0</v>
      </c>
      <c r="W18" s="35">
        <f t="shared" si="5"/>
        <v>224213.60341645201</v>
      </c>
      <c r="Z18" s="29"/>
      <c r="AA18" s="1">
        <v>2</v>
      </c>
      <c r="AB18" s="2">
        <f t="shared" si="6"/>
        <v>0</v>
      </c>
      <c r="AD18" s="5">
        <v>224213.60341645201</v>
      </c>
      <c r="AE18" s="26">
        <f t="shared" si="7"/>
        <v>0</v>
      </c>
      <c r="AF18" s="26"/>
    </row>
    <row r="19" spans="1:32" ht="15" hidden="1" outlineLevel="1" x14ac:dyDescent="0.25">
      <c r="A19" s="2">
        <f t="shared" si="1"/>
        <v>2009</v>
      </c>
      <c r="B19" s="33">
        <v>40026</v>
      </c>
      <c r="C19" s="34">
        <f>RevReqDetR!Q19</f>
        <v>17515740.810000002</v>
      </c>
      <c r="D19" s="35">
        <f>RevReqDetR!U19</f>
        <v>472842.80000000016</v>
      </c>
      <c r="E19" s="34">
        <f t="shared" si="2"/>
        <v>17988583.610000003</v>
      </c>
      <c r="F19" s="34">
        <f>RevReqDetR!E19+RevReqDetR!V19</f>
        <v>128371.35001807883</v>
      </c>
      <c r="G19" s="34">
        <f>RevReqDetR!AG19</f>
        <v>0</v>
      </c>
      <c r="H19" s="34">
        <f t="shared" si="3"/>
        <v>0</v>
      </c>
      <c r="I19" s="35">
        <f>RevReqDetR!H19</f>
        <v>123650.94</v>
      </c>
      <c r="J19" s="35">
        <f>RevReqDetR!M19</f>
        <v>123650.94</v>
      </c>
      <c r="K19" s="34">
        <f t="shared" si="8"/>
        <v>0</v>
      </c>
      <c r="L19" s="35">
        <f>RevReqDetR!N19</f>
        <v>148337.82</v>
      </c>
      <c r="M19" s="35">
        <f>RevReqDetR!AA19</f>
        <v>0</v>
      </c>
      <c r="N19" s="35">
        <f t="shared" si="4"/>
        <v>148337.82</v>
      </c>
      <c r="O19" s="35">
        <f>RevReqDetR!AI19</f>
        <v>-77144.81</v>
      </c>
      <c r="P19" s="35">
        <f>RevReqDetR!K19</f>
        <v>271988.76</v>
      </c>
      <c r="Q19" s="35">
        <f>RevReqDetR!T19</f>
        <v>271256.43000000005</v>
      </c>
      <c r="R19" s="35">
        <f>RevReqDetR!W19</f>
        <v>0</v>
      </c>
      <c r="S19" s="35">
        <f>RevReqDetR!X19</f>
        <v>0</v>
      </c>
      <c r="T19" s="35">
        <f>RevReqDetR!Y19</f>
        <v>0</v>
      </c>
      <c r="U19" s="35">
        <f t="shared" si="9"/>
        <v>543245.19000000006</v>
      </c>
      <c r="V19" s="35">
        <f>RevReqDetR!L19</f>
        <v>0</v>
      </c>
      <c r="W19" s="35">
        <f t="shared" si="5"/>
        <v>-343680.82998192124</v>
      </c>
      <c r="Z19" s="29"/>
      <c r="AA19" s="1">
        <v>2</v>
      </c>
      <c r="AB19" s="2">
        <f t="shared" si="6"/>
        <v>0</v>
      </c>
      <c r="AD19" s="5">
        <v>-343680.82998192124</v>
      </c>
      <c r="AE19" s="26">
        <f t="shared" si="7"/>
        <v>0</v>
      </c>
      <c r="AF19" s="26"/>
    </row>
    <row r="20" spans="1:32" ht="15" hidden="1" outlineLevel="1" x14ac:dyDescent="0.25">
      <c r="A20" s="2">
        <f t="shared" si="1"/>
        <v>2009</v>
      </c>
      <c r="B20" s="33">
        <v>40057</v>
      </c>
      <c r="C20" s="34">
        <f>RevReqDetR!Q20</f>
        <v>18815147.000000004</v>
      </c>
      <c r="D20" s="35">
        <f>RevReqDetR!U20</f>
        <v>769627.34000000008</v>
      </c>
      <c r="E20" s="34">
        <f t="shared" si="2"/>
        <v>19584774.340000004</v>
      </c>
      <c r="F20" s="34">
        <f>RevReqDetR!E20+RevReqDetR!V20</f>
        <v>164700.00596300358</v>
      </c>
      <c r="G20" s="34">
        <f>RevReqDetR!AG20</f>
        <v>0</v>
      </c>
      <c r="H20" s="34">
        <f t="shared" si="3"/>
        <v>0</v>
      </c>
      <c r="I20" s="35">
        <f>RevReqDetR!H20</f>
        <v>159886.63</v>
      </c>
      <c r="J20" s="35">
        <f>RevReqDetR!M20</f>
        <v>159886.63</v>
      </c>
      <c r="K20" s="34">
        <f t="shared" si="8"/>
        <v>0</v>
      </c>
      <c r="L20" s="35">
        <f>RevReqDetR!N20</f>
        <v>136901.81</v>
      </c>
      <c r="M20" s="35">
        <f>RevReqDetR!AA20</f>
        <v>0</v>
      </c>
      <c r="N20" s="35">
        <f t="shared" si="4"/>
        <v>136901.81</v>
      </c>
      <c r="O20" s="35">
        <f>RevReqDetR!AI20</f>
        <v>53688.549999999996</v>
      </c>
      <c r="P20" s="35">
        <f>RevReqDetR!K20</f>
        <v>296788.44</v>
      </c>
      <c r="Q20" s="35">
        <f>RevReqDetR!T20</f>
        <v>0</v>
      </c>
      <c r="R20" s="35">
        <f>RevReqDetR!W20</f>
        <v>0</v>
      </c>
      <c r="S20" s="35">
        <f>RevReqDetR!X20</f>
        <v>0</v>
      </c>
      <c r="T20" s="35">
        <f>RevReqDetR!Y20</f>
        <v>0</v>
      </c>
      <c r="U20" s="35">
        <f t="shared" si="9"/>
        <v>296788.44</v>
      </c>
      <c r="V20" s="35">
        <f>RevReqDetR!L20</f>
        <v>0</v>
      </c>
      <c r="W20" s="35">
        <f t="shared" si="5"/>
        <v>58501.925963003538</v>
      </c>
      <c r="Z20" s="29"/>
      <c r="AA20" s="1">
        <v>2</v>
      </c>
      <c r="AB20" s="2">
        <f t="shared" si="6"/>
        <v>0</v>
      </c>
      <c r="AD20" s="5">
        <v>58501.925963003538</v>
      </c>
      <c r="AE20" s="26">
        <f t="shared" si="7"/>
        <v>0</v>
      </c>
      <c r="AF20" s="26"/>
    </row>
    <row r="21" spans="1:32" ht="15" hidden="1" outlineLevel="1" x14ac:dyDescent="0.25">
      <c r="A21" s="2">
        <f t="shared" si="1"/>
        <v>2009</v>
      </c>
      <c r="B21" s="33">
        <v>40087</v>
      </c>
      <c r="C21" s="34">
        <f>RevReqDetR!Q21</f>
        <v>19689828.100000001</v>
      </c>
      <c r="D21" s="35">
        <f>RevReqDetR!U21</f>
        <v>1080893.04</v>
      </c>
      <c r="E21" s="34">
        <f>C21+D21</f>
        <v>20770721.140000001</v>
      </c>
      <c r="F21" s="34">
        <f>RevReqDetR!E21+RevReqDetR!V21</f>
        <v>191471.02610485733</v>
      </c>
      <c r="G21" s="34">
        <f>RevReqDetR!AG21</f>
        <v>0</v>
      </c>
      <c r="H21" s="34">
        <f>(G20+G21)/2*$J$5</f>
        <v>0</v>
      </c>
      <c r="I21" s="35">
        <f>RevReqDetR!H21</f>
        <v>183602.48</v>
      </c>
      <c r="J21" s="35">
        <f>RevReqDetR!M21</f>
        <v>183602.48</v>
      </c>
      <c r="K21" s="34">
        <f t="shared" si="8"/>
        <v>0</v>
      </c>
      <c r="L21" s="35">
        <f>RevReqDetR!N21</f>
        <v>127664.45999999999</v>
      </c>
      <c r="M21" s="35">
        <f>RevReqDetR!AA21</f>
        <v>0</v>
      </c>
      <c r="N21" s="35">
        <f>L21+M21</f>
        <v>127664.45999999999</v>
      </c>
      <c r="O21" s="35">
        <f>RevReqDetR!AI21</f>
        <v>64833.599999999999</v>
      </c>
      <c r="P21" s="35">
        <f>RevReqDetR!K21</f>
        <v>311266.94</v>
      </c>
      <c r="Q21" s="35">
        <f>RevReqDetR!T21</f>
        <v>0</v>
      </c>
      <c r="R21" s="35">
        <f>RevReqDetR!W21</f>
        <v>0</v>
      </c>
      <c r="S21" s="35">
        <f>RevReqDetR!X21</f>
        <v>0</v>
      </c>
      <c r="T21" s="35">
        <f>RevReqDetR!Y21</f>
        <v>0</v>
      </c>
      <c r="U21" s="35">
        <f>P21+Q21-R21+S21-T21</f>
        <v>311266.94</v>
      </c>
      <c r="V21" s="35">
        <f>RevReqDetR!L21</f>
        <v>0</v>
      </c>
      <c r="W21" s="35">
        <f>F21+H21-K21+N21+O21-U21-V21</f>
        <v>72702.146104857267</v>
      </c>
      <c r="Z21" s="29"/>
      <c r="AA21" s="1">
        <v>1</v>
      </c>
      <c r="AB21" s="2" t="str">
        <f>IF(MONTH(B21)=10,"Oct "&amp;RIGHT(YEAR(B21),4)&amp;" - "&amp;"Sep "&amp;RIGHT(YEAR(B21)+1,4),AB20)</f>
        <v>Oct 2009 - Sep 2010</v>
      </c>
      <c r="AD21" s="5">
        <v>72702.146104857267</v>
      </c>
      <c r="AE21" s="26">
        <f t="shared" si="7"/>
        <v>0</v>
      </c>
      <c r="AF21" s="26"/>
    </row>
    <row r="22" spans="1:32" ht="15" hidden="1" outlineLevel="1" x14ac:dyDescent="0.25">
      <c r="A22" s="2">
        <f t="shared" si="1"/>
        <v>2009</v>
      </c>
      <c r="B22" s="33">
        <v>40118</v>
      </c>
      <c r="C22" s="34">
        <f>RevReqDetR!Q22</f>
        <v>19909120.530000001</v>
      </c>
      <c r="D22" s="35">
        <f>RevReqDetR!U22</f>
        <v>1317324.24</v>
      </c>
      <c r="E22" s="34">
        <f>C22+D22</f>
        <v>21226444.77</v>
      </c>
      <c r="F22" s="34">
        <f>RevReqDetR!E22+RevReqDetR!V22</f>
        <v>190750.700204675</v>
      </c>
      <c r="G22" s="34">
        <f>RevReqDetR!AG22</f>
        <v>0</v>
      </c>
      <c r="H22" s="34">
        <f>(G21+G22)/2*$J$5</f>
        <v>0</v>
      </c>
      <c r="I22" s="35">
        <f>RevReqDetR!H22</f>
        <v>179960.05</v>
      </c>
      <c r="J22" s="35">
        <f>RevReqDetR!M22</f>
        <v>179960.05</v>
      </c>
      <c r="K22" s="34">
        <f t="shared" si="8"/>
        <v>0</v>
      </c>
      <c r="L22" s="35">
        <f>RevReqDetR!N22</f>
        <v>56471.16</v>
      </c>
      <c r="M22" s="35">
        <f>RevReqDetR!AA22</f>
        <v>0</v>
      </c>
      <c r="N22" s="35">
        <f>L22+M22</f>
        <v>56471.16</v>
      </c>
      <c r="O22" s="35">
        <f>RevReqDetR!AI22</f>
        <v>47629.099999999991</v>
      </c>
      <c r="P22" s="35">
        <f>RevReqDetR!K22</f>
        <v>236431.21</v>
      </c>
      <c r="Q22" s="35">
        <f>RevReqDetR!T22</f>
        <v>0</v>
      </c>
      <c r="R22" s="35">
        <f>RevReqDetR!W22</f>
        <v>85300.81</v>
      </c>
      <c r="S22" s="35">
        <f>RevReqDetR!X22</f>
        <v>0</v>
      </c>
      <c r="T22" s="35">
        <f>RevReqDetR!Y22</f>
        <v>0</v>
      </c>
      <c r="U22" s="35">
        <f>P22+Q22-R22+S22-T22</f>
        <v>151130.4</v>
      </c>
      <c r="V22" s="35">
        <f>RevReqDetR!L22</f>
        <v>0</v>
      </c>
      <c r="W22" s="35">
        <f>F22+H22-K22+N22+O22-U22-V22</f>
        <v>143720.56020467498</v>
      </c>
      <c r="Z22" s="29"/>
      <c r="AA22" s="1">
        <v>2</v>
      </c>
      <c r="AB22" s="2" t="str">
        <f t="shared" si="6"/>
        <v>Oct 2009 - Sep 2010</v>
      </c>
      <c r="AD22" s="5">
        <v>143720.56020467498</v>
      </c>
      <c r="AE22" s="26">
        <f t="shared" si="7"/>
        <v>0</v>
      </c>
      <c r="AF22" s="26"/>
    </row>
    <row r="23" spans="1:32" ht="15" hidden="1" outlineLevel="1" x14ac:dyDescent="0.25">
      <c r="A23" s="2">
        <f t="shared" si="1"/>
        <v>2009</v>
      </c>
      <c r="B23" s="33">
        <v>40148</v>
      </c>
      <c r="C23" s="34">
        <f>RevReqDetR!Q23</f>
        <v>42055056.770000003</v>
      </c>
      <c r="D23" s="35">
        <f>RevReqDetR!U23</f>
        <v>1483480.89</v>
      </c>
      <c r="E23" s="34">
        <f>C23+D23</f>
        <v>43538537.660000004</v>
      </c>
      <c r="F23" s="34">
        <f>RevReqDetR!E23+RevReqDetR!V23</f>
        <v>239382.78857674485</v>
      </c>
      <c r="G23" s="34">
        <f>RevReqDetR!AG23</f>
        <v>0</v>
      </c>
      <c r="H23" s="34">
        <f>(G22+G23)/2*$J$5</f>
        <v>0</v>
      </c>
      <c r="I23" s="35">
        <f>RevReqDetR!H23</f>
        <v>224782.55000000005</v>
      </c>
      <c r="J23" s="35">
        <f>RevReqDetR!M23</f>
        <v>166156.65</v>
      </c>
      <c r="K23" s="34">
        <f t="shared" si="8"/>
        <v>58625.900000000052</v>
      </c>
      <c r="L23" s="35">
        <f>RevReqDetR!N23</f>
        <v>0</v>
      </c>
      <c r="M23" s="35">
        <f>RevReqDetR!AA23</f>
        <v>0</v>
      </c>
      <c r="N23" s="35">
        <f>L23+M23</f>
        <v>0</v>
      </c>
      <c r="O23" s="35">
        <f>RevReqDetR!AI23</f>
        <v>48597.74</v>
      </c>
      <c r="P23" s="35">
        <f>RevReqDetR!K23</f>
        <v>166156.65</v>
      </c>
      <c r="Q23" s="35">
        <f>RevReqDetR!T23</f>
        <v>0</v>
      </c>
      <c r="R23" s="35">
        <f>RevReqDetR!W23</f>
        <v>0</v>
      </c>
      <c r="S23" s="35">
        <f>RevReqDetR!X23</f>
        <v>0</v>
      </c>
      <c r="T23" s="35">
        <f>RevReqDetR!Y23</f>
        <v>0</v>
      </c>
      <c r="U23" s="35">
        <f>P23+Q23-R23+S23-T23</f>
        <v>166156.65</v>
      </c>
      <c r="V23" s="35">
        <f>RevReqDetR!L23</f>
        <v>0</v>
      </c>
      <c r="W23" s="35">
        <f>F23+H23-K23+N23+O23-U23-V23</f>
        <v>63197.97857674479</v>
      </c>
      <c r="Z23" s="29"/>
      <c r="AA23" s="1">
        <v>2</v>
      </c>
      <c r="AB23" s="2" t="str">
        <f t="shared" si="6"/>
        <v>Oct 2009 - Sep 2010</v>
      </c>
      <c r="AD23" s="5">
        <v>63197.97857674479</v>
      </c>
      <c r="AE23" s="26">
        <f t="shared" si="7"/>
        <v>0</v>
      </c>
      <c r="AF23" s="26"/>
    </row>
    <row r="24" spans="1:32" ht="15" hidden="1" outlineLevel="1" x14ac:dyDescent="0.25">
      <c r="A24" s="2">
        <f t="shared" si="1"/>
        <v>2010</v>
      </c>
      <c r="B24" s="33">
        <v>40179</v>
      </c>
      <c r="C24" s="34">
        <f>RevReqDetR!Q24</f>
        <v>43655189.880000003</v>
      </c>
      <c r="D24" s="35">
        <f>RevReqDetR!U24</f>
        <v>1635979.68</v>
      </c>
      <c r="E24" s="34">
        <f>C24+D24</f>
        <v>45291169.560000002</v>
      </c>
      <c r="F24" s="34">
        <f>RevReqDetR!E24+RevReqDetR!V24</f>
        <v>413292.01370451023</v>
      </c>
      <c r="G24" s="34">
        <f>RevReqDetR!AG24</f>
        <v>0</v>
      </c>
      <c r="H24" s="34">
        <f>(G23+G24)/2*$J$5</f>
        <v>0</v>
      </c>
      <c r="I24" s="35">
        <f>RevReqDetR!H24</f>
        <v>396346.9</v>
      </c>
      <c r="J24" s="35">
        <f>RevReqDetR!M24</f>
        <v>152498.79</v>
      </c>
      <c r="K24" s="34">
        <f t="shared" si="8"/>
        <v>243848.11000000002</v>
      </c>
      <c r="L24" s="35">
        <f>RevReqDetR!N24</f>
        <v>0</v>
      </c>
      <c r="M24" s="35">
        <f>RevReqDetR!AA24</f>
        <v>0</v>
      </c>
      <c r="N24" s="35">
        <f>L24+M24</f>
        <v>0</v>
      </c>
      <c r="O24" s="35">
        <f>RevReqDetR!AI24</f>
        <v>25875.7</v>
      </c>
      <c r="P24" s="35">
        <f>RevReqDetR!K24</f>
        <v>152498.79</v>
      </c>
      <c r="Q24" s="35">
        <f>RevReqDetR!T24</f>
        <v>0</v>
      </c>
      <c r="R24" s="35">
        <f>RevReqDetR!W24</f>
        <v>35329.550000000003</v>
      </c>
      <c r="S24" s="35">
        <f>RevReqDetR!X24</f>
        <v>0</v>
      </c>
      <c r="T24" s="35">
        <f>RevReqDetR!Y24</f>
        <v>0</v>
      </c>
      <c r="U24" s="35">
        <f>P24+Q24-R24+S24-T24</f>
        <v>117169.24</v>
      </c>
      <c r="V24" s="35">
        <f>RevReqDetR!L24</f>
        <v>0</v>
      </c>
      <c r="W24" s="35">
        <f t="shared" ref="W24:W87" si="10">F24+H24-K24+N24+O24-U24-V24</f>
        <v>78150.363704510222</v>
      </c>
      <c r="Z24" s="29"/>
      <c r="AA24" s="1">
        <v>2</v>
      </c>
      <c r="AB24" s="2" t="str">
        <f t="shared" si="6"/>
        <v>Oct 2009 - Sep 2010</v>
      </c>
      <c r="AD24" s="5">
        <v>78150.363704510222</v>
      </c>
      <c r="AE24" s="26">
        <f t="shared" si="7"/>
        <v>0</v>
      </c>
      <c r="AF24" s="26"/>
    </row>
    <row r="25" spans="1:32" ht="15" hidden="1" outlineLevel="1" x14ac:dyDescent="0.25">
      <c r="A25" s="2">
        <f t="shared" si="1"/>
        <v>2010</v>
      </c>
      <c r="B25" s="33">
        <v>40210</v>
      </c>
      <c r="C25" s="34">
        <f>RevReqDetR!Q25</f>
        <v>46384154.280000001</v>
      </c>
      <c r="D25" s="35">
        <f>RevReqDetR!U25</f>
        <v>516896.09000000008</v>
      </c>
      <c r="E25" s="34">
        <f t="shared" ref="E25:E88" si="11">C25+D25</f>
        <v>46901050.370000005</v>
      </c>
      <c r="F25" s="34">
        <f>RevReqDetR!E25+RevReqDetR!V25</f>
        <v>387188.4815282108</v>
      </c>
      <c r="G25" s="34">
        <f>RevReqDetR!AG25</f>
        <v>0</v>
      </c>
      <c r="H25" s="34">
        <f t="shared" ref="H25:H88" si="12">(G24+G25)/2*$J$5</f>
        <v>0</v>
      </c>
      <c r="I25" s="35">
        <f>RevReqDetR!H25</f>
        <v>377542.48000000004</v>
      </c>
      <c r="J25" s="35">
        <f>RevReqDetR!M25</f>
        <v>347613.8</v>
      </c>
      <c r="K25" s="34">
        <f t="shared" si="8"/>
        <v>29928.680000000051</v>
      </c>
      <c r="L25" s="35">
        <f>RevReqDetR!N25</f>
        <v>0</v>
      </c>
      <c r="M25" s="35">
        <f>RevReqDetR!AA25</f>
        <v>0</v>
      </c>
      <c r="N25" s="35">
        <f t="shared" ref="N25:N88" si="13">L25+M25</f>
        <v>0</v>
      </c>
      <c r="O25" s="35">
        <f>RevReqDetR!AI25</f>
        <v>27816.729999999996</v>
      </c>
      <c r="P25" s="35">
        <f>RevReqDetR!K25</f>
        <v>347613.8</v>
      </c>
      <c r="Q25" s="35">
        <f>RevReqDetR!T25</f>
        <v>451470.6100000001</v>
      </c>
      <c r="R25" s="35">
        <f>RevReqDetR!W25</f>
        <v>0</v>
      </c>
      <c r="S25" s="35">
        <f>RevReqDetR!X25</f>
        <v>0</v>
      </c>
      <c r="T25" s="35">
        <f>RevReqDetR!Y25</f>
        <v>0</v>
      </c>
      <c r="U25" s="35">
        <f t="shared" ref="U25:U88" si="14">P25+Q25-R25+S25-T25</f>
        <v>799084.41000000015</v>
      </c>
      <c r="V25" s="35">
        <f>RevReqDetR!L25</f>
        <v>0</v>
      </c>
      <c r="W25" s="35">
        <f t="shared" si="10"/>
        <v>-414007.87847178942</v>
      </c>
      <c r="Z25" s="29"/>
      <c r="AA25" s="1">
        <v>2</v>
      </c>
      <c r="AB25" s="2" t="str">
        <f t="shared" si="6"/>
        <v>Oct 2009 - Sep 2010</v>
      </c>
      <c r="AD25" s="5">
        <v>-414007.87847178942</v>
      </c>
      <c r="AE25" s="26">
        <f t="shared" si="7"/>
        <v>0</v>
      </c>
      <c r="AF25" s="26"/>
    </row>
    <row r="26" spans="1:32" ht="15" hidden="1" outlineLevel="1" x14ac:dyDescent="0.25">
      <c r="A26" s="2">
        <f t="shared" si="1"/>
        <v>2010</v>
      </c>
      <c r="B26" s="33">
        <v>40238</v>
      </c>
      <c r="C26" s="34">
        <f>RevReqDetR!Q26</f>
        <v>48451264.170000002</v>
      </c>
      <c r="D26" s="35">
        <f>RevReqDetR!U26</f>
        <v>727470.9800000001</v>
      </c>
      <c r="E26" s="34">
        <f t="shared" si="11"/>
        <v>49178735.149999999</v>
      </c>
      <c r="F26" s="34">
        <f>RevReqDetR!E26+RevReqDetR!V26</f>
        <v>444631.65128641191</v>
      </c>
      <c r="G26" s="34">
        <f>RevReqDetR!AG26</f>
        <v>0</v>
      </c>
      <c r="H26" s="34">
        <f t="shared" si="12"/>
        <v>0</v>
      </c>
      <c r="I26" s="35">
        <f>RevReqDetR!H26</f>
        <v>435759.78000000009</v>
      </c>
      <c r="J26" s="35">
        <f>RevReqDetR!M26</f>
        <v>210574.89</v>
      </c>
      <c r="K26" s="34">
        <f t="shared" si="8"/>
        <v>225184.89000000007</v>
      </c>
      <c r="L26" s="35">
        <f>RevReqDetR!N26</f>
        <v>0</v>
      </c>
      <c r="M26" s="35">
        <f>RevReqDetR!AA26</f>
        <v>0</v>
      </c>
      <c r="N26" s="35">
        <f t="shared" si="13"/>
        <v>0</v>
      </c>
      <c r="O26" s="35">
        <f>RevReqDetR!AI26</f>
        <v>42720.97</v>
      </c>
      <c r="P26" s="35">
        <f>RevReqDetR!K26</f>
        <v>210574.89</v>
      </c>
      <c r="Q26" s="35">
        <f>RevReqDetR!T26</f>
        <v>0</v>
      </c>
      <c r="R26" s="35">
        <f>RevReqDetR!W26</f>
        <v>130406.01</v>
      </c>
      <c r="S26" s="35">
        <f>RevReqDetR!X26</f>
        <v>0</v>
      </c>
      <c r="T26" s="35">
        <f>RevReqDetR!Y26</f>
        <v>0</v>
      </c>
      <c r="U26" s="35">
        <f t="shared" si="14"/>
        <v>80168.880000000019</v>
      </c>
      <c r="V26" s="35">
        <f>RevReqDetR!L26</f>
        <v>0</v>
      </c>
      <c r="W26" s="35">
        <f t="shared" si="10"/>
        <v>181998.85128641187</v>
      </c>
      <c r="Z26" s="29"/>
      <c r="AA26" s="1">
        <v>1</v>
      </c>
      <c r="AB26" s="2" t="str">
        <f t="shared" si="6"/>
        <v>Oct 2009 - Sep 2010</v>
      </c>
      <c r="AD26" s="5">
        <v>181998.85128641187</v>
      </c>
      <c r="AE26" s="26">
        <f t="shared" si="7"/>
        <v>0</v>
      </c>
      <c r="AF26" s="26"/>
    </row>
    <row r="27" spans="1:32" ht="15" hidden="1" outlineLevel="1" x14ac:dyDescent="0.25">
      <c r="A27" s="2">
        <f t="shared" si="1"/>
        <v>2010</v>
      </c>
      <c r="B27" s="33">
        <v>40269</v>
      </c>
      <c r="C27" s="34">
        <f>RevReqDetR!Q27</f>
        <v>49472251.900000006</v>
      </c>
      <c r="D27" s="35">
        <f>RevReqDetR!U27</f>
        <v>1293287.6800000002</v>
      </c>
      <c r="E27" s="34">
        <f t="shared" si="11"/>
        <v>50765539.580000006</v>
      </c>
      <c r="F27" s="34">
        <f>RevReqDetR!E27+RevReqDetR!V27</f>
        <v>450111.66366200853</v>
      </c>
      <c r="G27" s="34">
        <f>RevReqDetR!AG27</f>
        <v>0</v>
      </c>
      <c r="H27" s="34">
        <f t="shared" si="12"/>
        <v>0</v>
      </c>
      <c r="I27" s="35">
        <f>RevReqDetR!H27</f>
        <v>438963.43000000011</v>
      </c>
      <c r="J27" s="35">
        <f>RevReqDetR!M27</f>
        <v>565816.69999999995</v>
      </c>
      <c r="K27" s="34">
        <f t="shared" si="8"/>
        <v>-126853.26999999984</v>
      </c>
      <c r="L27" s="35">
        <f>RevReqDetR!N27</f>
        <v>0</v>
      </c>
      <c r="M27" s="35">
        <f>RevReqDetR!AA27</f>
        <v>0</v>
      </c>
      <c r="N27" s="35">
        <f t="shared" si="13"/>
        <v>0</v>
      </c>
      <c r="O27" s="35">
        <f>RevReqDetR!AI27</f>
        <v>38027.550000000003</v>
      </c>
      <c r="P27" s="35">
        <f>RevReqDetR!K27</f>
        <v>565816.69999999995</v>
      </c>
      <c r="Q27" s="35">
        <f>RevReqDetR!T27</f>
        <v>0</v>
      </c>
      <c r="R27" s="35">
        <f>RevReqDetR!W27</f>
        <v>0</v>
      </c>
      <c r="S27" s="35">
        <f>RevReqDetR!X27</f>
        <v>0</v>
      </c>
      <c r="T27" s="35">
        <f>RevReqDetR!Y27</f>
        <v>0</v>
      </c>
      <c r="U27" s="35">
        <f t="shared" si="14"/>
        <v>565816.69999999995</v>
      </c>
      <c r="V27" s="35">
        <f>RevReqDetR!L27</f>
        <v>0</v>
      </c>
      <c r="W27" s="35">
        <f t="shared" si="10"/>
        <v>49175.783662008471</v>
      </c>
      <c r="Z27" s="29"/>
      <c r="AA27" s="1">
        <v>2</v>
      </c>
      <c r="AB27" s="2" t="str">
        <f t="shared" si="6"/>
        <v>Oct 2009 - Sep 2010</v>
      </c>
      <c r="AD27" s="5">
        <v>49175.783662008471</v>
      </c>
      <c r="AE27" s="26">
        <f t="shared" si="7"/>
        <v>0</v>
      </c>
      <c r="AF27" s="26"/>
    </row>
    <row r="28" spans="1:32" ht="15" hidden="1" outlineLevel="1" x14ac:dyDescent="0.25">
      <c r="A28" s="2">
        <f t="shared" si="1"/>
        <v>2010</v>
      </c>
      <c r="B28" s="33">
        <v>40299</v>
      </c>
      <c r="C28" s="34">
        <f>RevReqDetR!Q28</f>
        <v>50956531.700000003</v>
      </c>
      <c r="D28" s="35">
        <f>RevReqDetR!U28</f>
        <v>2199554.7300000004</v>
      </c>
      <c r="E28" s="34">
        <f t="shared" si="11"/>
        <v>53156086.430000007</v>
      </c>
      <c r="F28" s="34">
        <f>RevReqDetR!E28+RevReqDetR!V28</f>
        <v>488527.49197582999</v>
      </c>
      <c r="G28" s="34">
        <f>RevReqDetR!AG28</f>
        <v>0</v>
      </c>
      <c r="H28" s="34">
        <f t="shared" si="12"/>
        <v>0</v>
      </c>
      <c r="I28" s="35">
        <f>RevReqDetR!H28</f>
        <v>471056.86000000004</v>
      </c>
      <c r="J28" s="35">
        <f>RevReqDetR!M28</f>
        <v>901791.17000000039</v>
      </c>
      <c r="K28" s="34">
        <f t="shared" si="8"/>
        <v>-430734.31000000035</v>
      </c>
      <c r="L28" s="35">
        <f>RevReqDetR!N28</f>
        <v>4475.8899999995483</v>
      </c>
      <c r="M28" s="35">
        <f>RevReqDetR!AA28</f>
        <v>0</v>
      </c>
      <c r="N28" s="35">
        <f t="shared" si="13"/>
        <v>4475.8899999995483</v>
      </c>
      <c r="O28" s="35">
        <f>RevReqDetR!AI28</f>
        <v>28010.229999999996</v>
      </c>
      <c r="P28" s="35">
        <f>RevReqDetR!K28</f>
        <v>906267.05999999994</v>
      </c>
      <c r="Q28" s="35">
        <f>RevReqDetR!T28</f>
        <v>0</v>
      </c>
      <c r="R28" s="35">
        <f>RevReqDetR!W28</f>
        <v>0</v>
      </c>
      <c r="S28" s="35">
        <f>RevReqDetR!X28</f>
        <v>0</v>
      </c>
      <c r="T28" s="35">
        <f>RevReqDetR!Y28</f>
        <v>0</v>
      </c>
      <c r="U28" s="35">
        <f t="shared" si="14"/>
        <v>906267.05999999994</v>
      </c>
      <c r="V28" s="35">
        <f>RevReqDetR!L28</f>
        <v>0</v>
      </c>
      <c r="W28" s="35">
        <f t="shared" si="10"/>
        <v>45480.861975829932</v>
      </c>
      <c r="Z28" s="29"/>
      <c r="AA28" s="1">
        <v>2</v>
      </c>
      <c r="AB28" s="2" t="str">
        <f t="shared" si="6"/>
        <v>Oct 2009 - Sep 2010</v>
      </c>
      <c r="AD28" s="5">
        <v>45480.861975829932</v>
      </c>
      <c r="AE28" s="26">
        <f t="shared" si="7"/>
        <v>0</v>
      </c>
      <c r="AF28" s="26"/>
    </row>
    <row r="29" spans="1:32" ht="15" hidden="1" outlineLevel="1" x14ac:dyDescent="0.25">
      <c r="A29" s="2">
        <f t="shared" si="1"/>
        <v>2010</v>
      </c>
      <c r="B29" s="33">
        <v>40330</v>
      </c>
      <c r="C29" s="34">
        <f>RevReqDetR!Q29</f>
        <v>53544961.380000003</v>
      </c>
      <c r="D29" s="35">
        <f>RevReqDetR!U29</f>
        <v>3273228.7300000004</v>
      </c>
      <c r="E29" s="34">
        <f t="shared" si="11"/>
        <v>56818190.109999999</v>
      </c>
      <c r="F29" s="34">
        <f>RevReqDetR!E29+RevReqDetR!V29</f>
        <v>496561.80221398739</v>
      </c>
      <c r="G29" s="34">
        <f>RevReqDetR!AG29</f>
        <v>0</v>
      </c>
      <c r="H29" s="34">
        <f t="shared" si="12"/>
        <v>0</v>
      </c>
      <c r="I29" s="35">
        <f>RevReqDetR!H29</f>
        <v>470796.35000000003</v>
      </c>
      <c r="J29" s="35">
        <f>RevReqDetR!M29</f>
        <v>470796.35000000003</v>
      </c>
      <c r="K29" s="34">
        <f t="shared" si="8"/>
        <v>0</v>
      </c>
      <c r="L29" s="35">
        <f>RevReqDetR!N29</f>
        <v>630575.31999999983</v>
      </c>
      <c r="M29" s="35">
        <f>RevReqDetR!AA29</f>
        <v>0</v>
      </c>
      <c r="N29" s="35">
        <f t="shared" si="13"/>
        <v>630575.31999999983</v>
      </c>
      <c r="O29" s="35">
        <f>RevReqDetR!AI29</f>
        <v>31272.460000000003</v>
      </c>
      <c r="P29" s="35">
        <f>RevReqDetR!K29</f>
        <v>1073674</v>
      </c>
      <c r="Q29" s="35">
        <f>RevReqDetR!T29</f>
        <v>0</v>
      </c>
      <c r="R29" s="35">
        <f>RevReqDetR!W29</f>
        <v>4072.22</v>
      </c>
      <c r="S29" s="35">
        <f>RevReqDetR!X29</f>
        <v>0</v>
      </c>
      <c r="T29" s="35">
        <f>RevReqDetR!Y29</f>
        <v>0</v>
      </c>
      <c r="U29" s="35">
        <f t="shared" si="14"/>
        <v>1069601.78</v>
      </c>
      <c r="V29" s="35">
        <f>RevReqDetR!L29</f>
        <v>27697.67</v>
      </c>
      <c r="W29" s="35">
        <f t="shared" si="10"/>
        <v>61110.132213987104</v>
      </c>
      <c r="Z29" s="29"/>
      <c r="AA29" s="1">
        <v>2</v>
      </c>
      <c r="AB29" s="2" t="str">
        <f t="shared" si="6"/>
        <v>Oct 2009 - Sep 2010</v>
      </c>
      <c r="AD29" s="5">
        <v>61110.132213987104</v>
      </c>
      <c r="AE29" s="26">
        <f t="shared" si="7"/>
        <v>0</v>
      </c>
      <c r="AF29" s="26"/>
    </row>
    <row r="30" spans="1:32" ht="15" hidden="1" outlineLevel="1" x14ac:dyDescent="0.25">
      <c r="A30" s="2">
        <f t="shared" si="1"/>
        <v>2010</v>
      </c>
      <c r="B30" s="33">
        <v>40360</v>
      </c>
      <c r="C30" s="34">
        <f>RevReqDetR!Q30</f>
        <v>54241650.510000005</v>
      </c>
      <c r="D30" s="35">
        <f>RevReqDetR!U30</f>
        <v>1224925.0400000005</v>
      </c>
      <c r="E30" s="34">
        <f t="shared" si="11"/>
        <v>55466575.550000004</v>
      </c>
      <c r="F30" s="34">
        <f>RevReqDetR!E30+RevReqDetR!V30</f>
        <v>534232.54449612449</v>
      </c>
      <c r="G30" s="34">
        <f>RevReqDetR!AG30</f>
        <v>0</v>
      </c>
      <c r="H30" s="34">
        <f t="shared" si="12"/>
        <v>0</v>
      </c>
      <c r="I30" s="35">
        <f>RevReqDetR!H30</f>
        <v>501039.52999999991</v>
      </c>
      <c r="J30" s="35">
        <f>RevReqDetR!M30</f>
        <v>501039.52999999991</v>
      </c>
      <c r="K30" s="34">
        <f t="shared" si="8"/>
        <v>0</v>
      </c>
      <c r="L30" s="35">
        <f>RevReqDetR!N30</f>
        <v>716500.87</v>
      </c>
      <c r="M30" s="35">
        <f>RevReqDetR!AA30</f>
        <v>0</v>
      </c>
      <c r="N30" s="35">
        <f t="shared" si="13"/>
        <v>716500.87</v>
      </c>
      <c r="O30" s="35">
        <f>RevReqDetR!AI30</f>
        <v>-16853.309999999998</v>
      </c>
      <c r="P30" s="35">
        <f>RevReqDetR!K30</f>
        <v>1218558.24</v>
      </c>
      <c r="Q30" s="35">
        <f>RevReqDetR!T30</f>
        <v>689310.56999999983</v>
      </c>
      <c r="R30" s="35">
        <f>RevReqDetR!W30</f>
        <v>0</v>
      </c>
      <c r="S30" s="35">
        <f>RevReqDetR!X30</f>
        <v>0</v>
      </c>
      <c r="T30" s="35">
        <f>RevReqDetR!Y30</f>
        <v>0</v>
      </c>
      <c r="U30" s="35">
        <f t="shared" si="14"/>
        <v>1907868.8099999998</v>
      </c>
      <c r="V30" s="35">
        <f>RevReqDetR!L30</f>
        <v>-1017.84</v>
      </c>
      <c r="W30" s="35">
        <f t="shared" si="10"/>
        <v>-672970.86550387542</v>
      </c>
      <c r="Z30" s="29"/>
      <c r="AA30" s="1">
        <v>2</v>
      </c>
      <c r="AB30" s="2" t="str">
        <f t="shared" si="6"/>
        <v>Oct 2009 - Sep 2010</v>
      </c>
      <c r="AD30" s="5">
        <v>-672970.86550387542</v>
      </c>
      <c r="AE30" s="26">
        <f t="shared" si="7"/>
        <v>0</v>
      </c>
      <c r="AF30" s="26"/>
    </row>
    <row r="31" spans="1:32" ht="15" hidden="1" outlineLevel="1" x14ac:dyDescent="0.25">
      <c r="A31" s="2">
        <f t="shared" si="1"/>
        <v>2010</v>
      </c>
      <c r="B31" s="33">
        <v>40391</v>
      </c>
      <c r="C31" s="34">
        <f>RevReqDetR!Q31</f>
        <v>53648100.380000003</v>
      </c>
      <c r="D31" s="35">
        <f>RevReqDetR!U31</f>
        <v>2485342.6400000006</v>
      </c>
      <c r="E31" s="34">
        <f t="shared" si="11"/>
        <v>56133443.020000003</v>
      </c>
      <c r="F31" s="34">
        <f>RevReqDetR!E31+RevReqDetR!V31</f>
        <v>524255.36511668918</v>
      </c>
      <c r="G31" s="34">
        <f>RevReqDetR!AG31</f>
        <v>0</v>
      </c>
      <c r="H31" s="34">
        <f t="shared" si="12"/>
        <v>0</v>
      </c>
      <c r="I31" s="35">
        <f>RevReqDetR!H31</f>
        <v>504618.47000000003</v>
      </c>
      <c r="J31" s="35">
        <f>RevReqDetR!M31</f>
        <v>504618.47000000003</v>
      </c>
      <c r="K31" s="34">
        <f t="shared" si="8"/>
        <v>0</v>
      </c>
      <c r="L31" s="35">
        <f>RevReqDetR!N31</f>
        <v>755799.13000000012</v>
      </c>
      <c r="M31" s="35">
        <f>RevReqDetR!AA31</f>
        <v>0</v>
      </c>
      <c r="N31" s="35">
        <f t="shared" si="13"/>
        <v>755799.13000000012</v>
      </c>
      <c r="O31" s="35">
        <f>RevReqDetR!AI31</f>
        <v>10869.640000000001</v>
      </c>
      <c r="P31" s="35">
        <f>RevReqDetR!K31</f>
        <v>1260417.6000000001</v>
      </c>
      <c r="Q31" s="35">
        <f>RevReqDetR!T31</f>
        <v>0</v>
      </c>
      <c r="R31" s="35">
        <f>RevReqDetR!W31</f>
        <v>20142.87</v>
      </c>
      <c r="S31" s="35">
        <f>RevReqDetR!X31</f>
        <v>0</v>
      </c>
      <c r="T31" s="35">
        <f>RevReqDetR!Y31</f>
        <v>0</v>
      </c>
      <c r="U31" s="35">
        <f t="shared" si="14"/>
        <v>1240274.73</v>
      </c>
      <c r="V31" s="35">
        <f>RevReqDetR!L31</f>
        <v>0</v>
      </c>
      <c r="W31" s="35">
        <f t="shared" si="10"/>
        <v>50649.405116689159</v>
      </c>
      <c r="Z31" s="29"/>
      <c r="AA31" s="1">
        <v>1</v>
      </c>
      <c r="AB31" s="2" t="str">
        <f t="shared" si="6"/>
        <v>Oct 2009 - Sep 2010</v>
      </c>
      <c r="AD31" s="5">
        <v>50649.405116689159</v>
      </c>
      <c r="AE31" s="26">
        <f t="shared" si="7"/>
        <v>0</v>
      </c>
      <c r="AF31" s="26"/>
    </row>
    <row r="32" spans="1:32" ht="15" hidden="1" outlineLevel="1" x14ac:dyDescent="0.25">
      <c r="A32" s="2">
        <f t="shared" si="1"/>
        <v>2010</v>
      </c>
      <c r="B32" s="33">
        <v>40422</v>
      </c>
      <c r="C32" s="34">
        <f>RevReqDetR!Q32</f>
        <v>53261353.060000002</v>
      </c>
      <c r="D32" s="35">
        <f>RevReqDetR!U32</f>
        <v>3701469.3500000006</v>
      </c>
      <c r="E32" s="34">
        <f t="shared" si="11"/>
        <v>56962822.410000004</v>
      </c>
      <c r="F32" s="34">
        <f>RevReqDetR!E32+RevReqDetR!V32</f>
        <v>513804.56222801964</v>
      </c>
      <c r="G32" s="34">
        <f>RevReqDetR!AG32</f>
        <v>0</v>
      </c>
      <c r="H32" s="34">
        <f t="shared" si="12"/>
        <v>0</v>
      </c>
      <c r="I32" s="35">
        <f>RevReqDetR!H32</f>
        <v>482663.39</v>
      </c>
      <c r="J32" s="35">
        <f>RevReqDetR!M32</f>
        <v>482663.39</v>
      </c>
      <c r="K32" s="34">
        <f t="shared" si="8"/>
        <v>0</v>
      </c>
      <c r="L32" s="35">
        <f>RevReqDetR!N32</f>
        <v>733463.32</v>
      </c>
      <c r="M32" s="35">
        <f>RevReqDetR!AA32</f>
        <v>0</v>
      </c>
      <c r="N32" s="35">
        <f t="shared" si="13"/>
        <v>733463.32</v>
      </c>
      <c r="O32" s="35">
        <f>RevReqDetR!AI32</f>
        <v>45417.58</v>
      </c>
      <c r="P32" s="35">
        <f>RevReqDetR!K32</f>
        <v>1216126.71</v>
      </c>
      <c r="Q32" s="35">
        <f>RevReqDetR!T32</f>
        <v>0</v>
      </c>
      <c r="R32" s="35">
        <f>RevReqDetR!W32</f>
        <v>0</v>
      </c>
      <c r="S32" s="35">
        <f>RevReqDetR!X32</f>
        <v>0</v>
      </c>
      <c r="T32" s="35">
        <f>RevReqDetR!Y32</f>
        <v>0</v>
      </c>
      <c r="U32" s="35">
        <f t="shared" si="14"/>
        <v>1216126.71</v>
      </c>
      <c r="V32" s="35">
        <f>RevReqDetR!L32</f>
        <v>0</v>
      </c>
      <c r="W32" s="35">
        <f t="shared" si="10"/>
        <v>76558.752228019759</v>
      </c>
      <c r="Z32" s="29"/>
      <c r="AA32" s="1">
        <v>2</v>
      </c>
      <c r="AB32" s="2" t="str">
        <f t="shared" si="6"/>
        <v>Oct 2009 - Sep 2010</v>
      </c>
      <c r="AD32" s="5">
        <v>76558.752228019759</v>
      </c>
      <c r="AE32" s="26">
        <f t="shared" si="7"/>
        <v>0</v>
      </c>
      <c r="AF32" s="26"/>
    </row>
    <row r="33" spans="1:32" ht="15" hidden="1" outlineLevel="1" x14ac:dyDescent="0.25">
      <c r="A33" s="2">
        <f t="shared" si="1"/>
        <v>2010</v>
      </c>
      <c r="B33" s="33">
        <v>40452</v>
      </c>
      <c r="C33" s="34">
        <f>RevReqDetR!Q33</f>
        <v>52800149.550000004</v>
      </c>
      <c r="D33" s="35">
        <f>RevReqDetR!U33</f>
        <v>4707603.870000001</v>
      </c>
      <c r="E33" s="34">
        <f t="shared" si="11"/>
        <v>57507753.420000002</v>
      </c>
      <c r="F33" s="34">
        <f>RevReqDetR!E33+RevReqDetR!V33</f>
        <v>537736.61582183593</v>
      </c>
      <c r="G33" s="34">
        <f>RevReqDetR!AG33</f>
        <v>0</v>
      </c>
      <c r="H33" s="34">
        <f t="shared" si="12"/>
        <v>0</v>
      </c>
      <c r="I33" s="35">
        <f>RevReqDetR!H33</f>
        <v>493402.00999999995</v>
      </c>
      <c r="J33" s="35">
        <f>RevReqDetR!M33</f>
        <v>493402.00999999995</v>
      </c>
      <c r="K33" s="34">
        <f t="shared" si="8"/>
        <v>0</v>
      </c>
      <c r="L33" s="35">
        <f>RevReqDetR!N33</f>
        <v>512732.51000000007</v>
      </c>
      <c r="M33" s="35">
        <f>RevReqDetR!AA33</f>
        <v>0</v>
      </c>
      <c r="N33" s="35">
        <f t="shared" si="13"/>
        <v>512732.51000000007</v>
      </c>
      <c r="O33" s="35">
        <f>RevReqDetR!AI33</f>
        <v>-4288.329999999999</v>
      </c>
      <c r="P33" s="35">
        <f>RevReqDetR!K33</f>
        <v>1006134.52</v>
      </c>
      <c r="Q33" s="35">
        <f>RevReqDetR!T33</f>
        <v>0</v>
      </c>
      <c r="R33" s="35">
        <f>RevReqDetR!W33</f>
        <v>13450</v>
      </c>
      <c r="S33" s="35">
        <f>RevReqDetR!X33</f>
        <v>0</v>
      </c>
      <c r="T33" s="35">
        <f>RevReqDetR!Y33</f>
        <v>0</v>
      </c>
      <c r="U33" s="35">
        <f t="shared" si="14"/>
        <v>992684.52</v>
      </c>
      <c r="V33" s="35">
        <f>RevReqDetR!L33</f>
        <v>0</v>
      </c>
      <c r="W33" s="35">
        <f t="shared" si="10"/>
        <v>53496.275821836083</v>
      </c>
      <c r="Z33" s="29"/>
      <c r="AA33" s="1">
        <v>2</v>
      </c>
      <c r="AB33" s="2" t="str">
        <f t="shared" si="6"/>
        <v>Oct 2010 - Sep 2011</v>
      </c>
      <c r="AD33" s="5">
        <v>53496.275821836083</v>
      </c>
      <c r="AE33" s="26">
        <f t="shared" si="7"/>
        <v>0</v>
      </c>
      <c r="AF33" s="26"/>
    </row>
    <row r="34" spans="1:32" ht="15" hidden="1" outlineLevel="1" x14ac:dyDescent="0.25">
      <c r="A34" s="2">
        <f t="shared" si="1"/>
        <v>2010</v>
      </c>
      <c r="B34" s="33">
        <v>40483</v>
      </c>
      <c r="C34" s="34">
        <f>RevReqDetR!Q34</f>
        <v>52441939.530000001</v>
      </c>
      <c r="D34" s="35">
        <f>RevReqDetR!U34</f>
        <v>2026577.8200000012</v>
      </c>
      <c r="E34" s="34">
        <f t="shared" si="11"/>
        <v>54468517.350000001</v>
      </c>
      <c r="F34" s="34">
        <f>RevReqDetR!E34+RevReqDetR!V34</f>
        <v>493468.51390024554</v>
      </c>
      <c r="G34" s="34">
        <f>RevReqDetR!AG34</f>
        <v>0</v>
      </c>
      <c r="H34" s="34">
        <f t="shared" si="12"/>
        <v>0</v>
      </c>
      <c r="I34" s="35">
        <f>RevReqDetR!H34</f>
        <v>473098.23000000004</v>
      </c>
      <c r="J34" s="35">
        <f>RevReqDetR!M34</f>
        <v>473098.23000000004</v>
      </c>
      <c r="K34" s="34">
        <f t="shared" si="8"/>
        <v>0</v>
      </c>
      <c r="L34" s="35">
        <f>RevReqDetR!N34</f>
        <v>370750.01999999996</v>
      </c>
      <c r="M34" s="35">
        <f>RevReqDetR!AA34</f>
        <v>0</v>
      </c>
      <c r="N34" s="35">
        <f t="shared" si="13"/>
        <v>370750.01999999996</v>
      </c>
      <c r="O34" s="35">
        <f>RevReqDetR!AI34</f>
        <v>11045.179999999998</v>
      </c>
      <c r="P34" s="35">
        <f>RevReqDetR!K34</f>
        <v>843848.25</v>
      </c>
      <c r="Q34" s="35">
        <f>RevReqDetR!T34</f>
        <v>358711.62000000023</v>
      </c>
      <c r="R34" s="35">
        <f>RevReqDetR!W34</f>
        <v>0</v>
      </c>
      <c r="S34" s="35">
        <f>RevReqDetR!X34</f>
        <v>0</v>
      </c>
      <c r="T34" s="35">
        <f>RevReqDetR!Y34</f>
        <v>0</v>
      </c>
      <c r="U34" s="35">
        <f t="shared" si="14"/>
        <v>1202559.8700000001</v>
      </c>
      <c r="V34" s="35">
        <f>RevReqDetR!L34</f>
        <v>0</v>
      </c>
      <c r="W34" s="35">
        <f t="shared" si="10"/>
        <v>-327296.1560997545</v>
      </c>
      <c r="Z34" s="29"/>
      <c r="AA34" s="1">
        <v>2</v>
      </c>
      <c r="AB34" s="2" t="str">
        <f t="shared" si="6"/>
        <v>Oct 2010 - Sep 2011</v>
      </c>
      <c r="AD34" s="5">
        <v>-327296.1560997545</v>
      </c>
      <c r="AE34" s="26">
        <f t="shared" si="7"/>
        <v>0</v>
      </c>
      <c r="AF34" s="26"/>
    </row>
    <row r="35" spans="1:32" ht="15" hidden="1" outlineLevel="1" x14ac:dyDescent="0.25">
      <c r="A35" s="2">
        <f t="shared" si="1"/>
        <v>2010</v>
      </c>
      <c r="B35" s="33">
        <v>40513</v>
      </c>
      <c r="C35" s="34">
        <f>RevReqDetR!Q35</f>
        <v>62387945.289999999</v>
      </c>
      <c r="D35" s="35">
        <f>RevReqDetR!U35</f>
        <v>2636299.0200000014</v>
      </c>
      <c r="E35" s="34">
        <f t="shared" si="11"/>
        <v>65024244.310000002</v>
      </c>
      <c r="F35" s="34">
        <f>RevReqDetR!E35+RevReqDetR!V35</f>
        <v>542111.30462157354</v>
      </c>
      <c r="G35" s="34">
        <f>RevReqDetR!AG35</f>
        <v>0</v>
      </c>
      <c r="H35" s="34">
        <f t="shared" si="12"/>
        <v>0</v>
      </c>
      <c r="I35" s="35">
        <f>RevReqDetR!H35</f>
        <v>513264.96</v>
      </c>
      <c r="J35" s="35">
        <f>RevReqDetR!M35</f>
        <v>513264.96</v>
      </c>
      <c r="K35" s="34">
        <f t="shared" si="8"/>
        <v>0</v>
      </c>
      <c r="L35" s="35">
        <f>RevReqDetR!N35</f>
        <v>96456.239999999932</v>
      </c>
      <c r="M35" s="35">
        <f>RevReqDetR!AA35</f>
        <v>0</v>
      </c>
      <c r="N35" s="35">
        <f t="shared" si="13"/>
        <v>96456.239999999932</v>
      </c>
      <c r="O35" s="35">
        <f>RevReqDetR!AI35</f>
        <v>18610.52</v>
      </c>
      <c r="P35" s="35">
        <f>RevReqDetR!K35</f>
        <v>609721.19999999995</v>
      </c>
      <c r="Q35" s="35">
        <f>RevReqDetR!T35</f>
        <v>0</v>
      </c>
      <c r="R35" s="35">
        <f>RevReqDetR!W35</f>
        <v>0</v>
      </c>
      <c r="S35" s="35">
        <f>RevReqDetR!X35</f>
        <v>0</v>
      </c>
      <c r="T35" s="35">
        <f>RevReqDetR!Y35</f>
        <v>0</v>
      </c>
      <c r="U35" s="35">
        <f t="shared" si="14"/>
        <v>609721.19999999995</v>
      </c>
      <c r="V35" s="35">
        <f>RevReqDetR!L35</f>
        <v>0</v>
      </c>
      <c r="W35" s="35">
        <f t="shared" si="10"/>
        <v>47456.864621573593</v>
      </c>
      <c r="Z35" s="29"/>
      <c r="AA35" s="1">
        <v>2</v>
      </c>
      <c r="AB35" s="2" t="str">
        <f t="shared" si="6"/>
        <v>Oct 2010 - Sep 2011</v>
      </c>
      <c r="AD35" s="5">
        <v>47456.864621573593</v>
      </c>
      <c r="AE35" s="26">
        <f t="shared" si="7"/>
        <v>0</v>
      </c>
      <c r="AF35" s="26"/>
    </row>
    <row r="36" spans="1:32" ht="15" hidden="1" outlineLevel="1" x14ac:dyDescent="0.25">
      <c r="A36" s="2">
        <f t="shared" si="1"/>
        <v>2011</v>
      </c>
      <c r="B36" s="33">
        <v>40544</v>
      </c>
      <c r="C36" s="34">
        <f>RevReqDetR!Q36</f>
        <v>63719443.859999999</v>
      </c>
      <c r="D36" s="35">
        <f>RevReqDetR!U36</f>
        <v>3072910.3200000012</v>
      </c>
      <c r="E36" s="34">
        <f t="shared" si="11"/>
        <v>66792354.18</v>
      </c>
      <c r="F36" s="34">
        <f>RevReqDetR!E36+RevReqDetR!V36</f>
        <v>619251.86949785752</v>
      </c>
      <c r="G36" s="34">
        <f>RevReqDetR!AG36</f>
        <v>0</v>
      </c>
      <c r="H36" s="34">
        <f t="shared" si="12"/>
        <v>0</v>
      </c>
      <c r="I36" s="35">
        <f>RevReqDetR!H36</f>
        <v>584416.33000000007</v>
      </c>
      <c r="J36" s="35">
        <f>RevReqDetR!M36</f>
        <v>435245.76</v>
      </c>
      <c r="K36" s="34">
        <f t="shared" si="8"/>
        <v>149170.57000000007</v>
      </c>
      <c r="L36" s="35">
        <f>RevReqDetR!N36</f>
        <v>0</v>
      </c>
      <c r="M36" s="35">
        <f>RevReqDetR!AA36</f>
        <v>0</v>
      </c>
      <c r="N36" s="35">
        <f t="shared" si="13"/>
        <v>0</v>
      </c>
      <c r="O36" s="35">
        <f>RevReqDetR!AI36</f>
        <v>13072.369999999997</v>
      </c>
      <c r="P36" s="35">
        <f>RevReqDetR!K36</f>
        <v>435245.76</v>
      </c>
      <c r="Q36" s="35">
        <f>RevReqDetR!T36</f>
        <v>0</v>
      </c>
      <c r="R36" s="35">
        <f>RevReqDetR!W36</f>
        <v>0</v>
      </c>
      <c r="S36" s="35">
        <f>RevReqDetR!X36</f>
        <v>0</v>
      </c>
      <c r="T36" s="35">
        <f>RevReqDetR!Y36</f>
        <v>0</v>
      </c>
      <c r="U36" s="35">
        <f t="shared" si="14"/>
        <v>435245.76</v>
      </c>
      <c r="V36" s="35">
        <f>RevReqDetR!L36</f>
        <v>0</v>
      </c>
      <c r="W36" s="35">
        <f t="shared" si="10"/>
        <v>47907.909497857443</v>
      </c>
      <c r="Z36" s="29"/>
      <c r="AA36" s="1">
        <v>1</v>
      </c>
      <c r="AB36" s="2" t="str">
        <f t="shared" si="6"/>
        <v>Oct 2010 - Sep 2011</v>
      </c>
      <c r="AD36" s="5">
        <v>47907.909497857443</v>
      </c>
      <c r="AE36" s="26">
        <f t="shared" si="7"/>
        <v>0</v>
      </c>
      <c r="AF36" s="26"/>
    </row>
    <row r="37" spans="1:32" ht="15" hidden="1" outlineLevel="1" x14ac:dyDescent="0.25">
      <c r="A37" s="2">
        <f t="shared" si="1"/>
        <v>2011</v>
      </c>
      <c r="B37" s="33">
        <v>40575</v>
      </c>
      <c r="C37" s="34">
        <f>RevReqDetR!Q37</f>
        <v>64114726.299999997</v>
      </c>
      <c r="D37" s="35">
        <f>RevReqDetR!U37</f>
        <v>3438511.8200000012</v>
      </c>
      <c r="E37" s="34">
        <f t="shared" si="11"/>
        <v>67553238.120000005</v>
      </c>
      <c r="F37" s="34">
        <f>RevReqDetR!E37+RevReqDetR!V37</f>
        <v>570139.05908041343</v>
      </c>
      <c r="G37" s="34">
        <f>RevReqDetR!AG37</f>
        <v>0</v>
      </c>
      <c r="H37" s="34">
        <f t="shared" si="12"/>
        <v>0</v>
      </c>
      <c r="I37" s="35">
        <f>RevReqDetR!H37</f>
        <v>534556.93999999994</v>
      </c>
      <c r="J37" s="35">
        <f>RevReqDetR!M37</f>
        <v>365601.5</v>
      </c>
      <c r="K37" s="34">
        <f t="shared" si="8"/>
        <v>168955.43999999994</v>
      </c>
      <c r="L37" s="35">
        <f>RevReqDetR!N37</f>
        <v>0</v>
      </c>
      <c r="M37" s="35">
        <f>RevReqDetR!AA37</f>
        <v>0</v>
      </c>
      <c r="N37" s="35">
        <f t="shared" si="13"/>
        <v>0</v>
      </c>
      <c r="O37" s="35">
        <f>RevReqDetR!AI37</f>
        <v>10802.7</v>
      </c>
      <c r="P37" s="35">
        <f>RevReqDetR!K37</f>
        <v>365601.5</v>
      </c>
      <c r="Q37" s="35">
        <f>RevReqDetR!T37</f>
        <v>0</v>
      </c>
      <c r="R37" s="35">
        <f>RevReqDetR!W37</f>
        <v>0</v>
      </c>
      <c r="S37" s="35">
        <f>RevReqDetR!X37</f>
        <v>0</v>
      </c>
      <c r="T37" s="35">
        <f>RevReqDetR!Y37</f>
        <v>0</v>
      </c>
      <c r="U37" s="35">
        <f t="shared" si="14"/>
        <v>365601.5</v>
      </c>
      <c r="V37" s="35">
        <f>RevReqDetR!L37</f>
        <v>0</v>
      </c>
      <c r="W37" s="35">
        <f t="shared" si="10"/>
        <v>46384.819080413494</v>
      </c>
      <c r="Z37" s="29"/>
      <c r="AA37" s="1">
        <v>2</v>
      </c>
      <c r="AB37" s="2" t="str">
        <f t="shared" si="6"/>
        <v>Oct 2010 - Sep 2011</v>
      </c>
      <c r="AD37" s="5">
        <v>46384.819080413494</v>
      </c>
      <c r="AE37" s="26">
        <f t="shared" si="7"/>
        <v>0</v>
      </c>
      <c r="AF37" s="26"/>
    </row>
    <row r="38" spans="1:32" ht="15" hidden="1" outlineLevel="1" collapsed="1" x14ac:dyDescent="0.25">
      <c r="A38" s="2">
        <f t="shared" si="1"/>
        <v>2011</v>
      </c>
      <c r="B38" s="33">
        <v>40603</v>
      </c>
      <c r="C38" s="34">
        <f>RevReqDetR!Q38</f>
        <v>70584003.129999995</v>
      </c>
      <c r="D38" s="35">
        <f>RevReqDetR!U38</f>
        <v>3954508.580000001</v>
      </c>
      <c r="E38" s="34">
        <f t="shared" si="11"/>
        <v>74538511.709999993</v>
      </c>
      <c r="F38" s="34">
        <f>RevReqDetR!E38+RevReqDetR!V38</f>
        <v>679902.02389458206</v>
      </c>
      <c r="G38" s="34">
        <f>RevReqDetR!AG38</f>
        <v>0</v>
      </c>
      <c r="H38" s="34">
        <f t="shared" si="12"/>
        <v>0</v>
      </c>
      <c r="I38" s="35">
        <f>RevReqDetR!H38</f>
        <v>636656.53999999992</v>
      </c>
      <c r="J38" s="35">
        <f>RevReqDetR!M38</f>
        <v>592570.71</v>
      </c>
      <c r="K38" s="34">
        <f t="shared" si="8"/>
        <v>44085.829999999958</v>
      </c>
      <c r="L38" s="35">
        <f>RevReqDetR!N38</f>
        <v>0</v>
      </c>
      <c r="M38" s="35">
        <f>RevReqDetR!AA38</f>
        <v>0</v>
      </c>
      <c r="N38" s="35">
        <f t="shared" si="13"/>
        <v>0</v>
      </c>
      <c r="O38" s="35">
        <f>RevReqDetR!AI38</f>
        <v>20029.66</v>
      </c>
      <c r="P38" s="35">
        <f>RevReqDetR!K38</f>
        <v>515996.76</v>
      </c>
      <c r="Q38" s="35">
        <f>RevReqDetR!T38</f>
        <v>0</v>
      </c>
      <c r="R38" s="35">
        <f>RevReqDetR!W38</f>
        <v>218337.91</v>
      </c>
      <c r="S38" s="35">
        <f>RevReqDetR!X38</f>
        <v>0</v>
      </c>
      <c r="T38" s="35">
        <f>RevReqDetR!Y38</f>
        <v>0</v>
      </c>
      <c r="U38" s="35">
        <f t="shared" si="14"/>
        <v>297658.84999999998</v>
      </c>
      <c r="V38" s="35">
        <f>RevReqDetR!L38</f>
        <v>76573.95</v>
      </c>
      <c r="W38" s="35">
        <f>F38+H38-K38+N38+O38-U38-V38</f>
        <v>281613.05389458215</v>
      </c>
      <c r="Z38" s="29"/>
      <c r="AA38" s="1">
        <v>2</v>
      </c>
      <c r="AB38" s="2" t="str">
        <f t="shared" si="6"/>
        <v>Oct 2010 - Sep 2011</v>
      </c>
      <c r="AD38" s="5">
        <v>281613.05389458215</v>
      </c>
      <c r="AE38" s="26">
        <f t="shared" si="7"/>
        <v>0</v>
      </c>
      <c r="AF38" s="26"/>
    </row>
    <row r="39" spans="1:32" ht="15" hidden="1" outlineLevel="1" x14ac:dyDescent="0.25">
      <c r="A39" s="2">
        <f t="shared" si="1"/>
        <v>2011</v>
      </c>
      <c r="B39" s="33">
        <v>40634</v>
      </c>
      <c r="C39" s="34">
        <f>RevReqDetR!Q39</f>
        <v>69990528.319999993</v>
      </c>
      <c r="D39" s="35">
        <f>RevReqDetR!U39</f>
        <v>1921862.600000001</v>
      </c>
      <c r="E39" s="34">
        <f t="shared" si="11"/>
        <v>71912390.919999987</v>
      </c>
      <c r="F39" s="34">
        <f>RevReqDetR!E39+RevReqDetR!V39</f>
        <v>675229.46125323232</v>
      </c>
      <c r="G39" s="34">
        <f>RevReqDetR!AG39</f>
        <v>0</v>
      </c>
      <c r="H39" s="34">
        <f t="shared" si="12"/>
        <v>0</v>
      </c>
      <c r="I39" s="35">
        <f>RevReqDetR!H39</f>
        <v>633967.52000000014</v>
      </c>
      <c r="J39" s="35">
        <f>RevReqDetR!M39</f>
        <v>996179.3600000001</v>
      </c>
      <c r="K39" s="34">
        <f t="shared" si="8"/>
        <v>-362211.83999999997</v>
      </c>
      <c r="L39" s="35">
        <f>RevReqDetR!N39</f>
        <v>260061.96999999997</v>
      </c>
      <c r="M39" s="35">
        <f>RevReqDetR!AA39</f>
        <v>0</v>
      </c>
      <c r="N39" s="35">
        <f t="shared" si="13"/>
        <v>260061.96999999997</v>
      </c>
      <c r="O39" s="35">
        <f>RevReqDetR!AI39</f>
        <v>972.85000000000036</v>
      </c>
      <c r="P39" s="35">
        <f>RevReqDetR!K39</f>
        <v>1256241.33</v>
      </c>
      <c r="Q39" s="35">
        <f>RevReqDetR!T39</f>
        <v>345066.10000000003</v>
      </c>
      <c r="R39" s="35">
        <f>RevReqDetR!W39</f>
        <v>0</v>
      </c>
      <c r="S39" s="35">
        <f>RevReqDetR!X39</f>
        <v>0</v>
      </c>
      <c r="T39" s="35">
        <f>RevReqDetR!Y39</f>
        <v>0</v>
      </c>
      <c r="U39" s="35">
        <f t="shared" si="14"/>
        <v>1601307.4300000002</v>
      </c>
      <c r="V39" s="35">
        <f>RevReqDetR!L39</f>
        <v>0</v>
      </c>
      <c r="W39" s="35">
        <f t="shared" si="10"/>
        <v>-302831.3087467677</v>
      </c>
      <c r="Z39" s="29"/>
      <c r="AA39" s="1">
        <v>2</v>
      </c>
      <c r="AB39" s="2" t="str">
        <f t="shared" si="6"/>
        <v>Oct 2010 - Sep 2011</v>
      </c>
      <c r="AD39" s="5">
        <v>-302831.3087467677</v>
      </c>
      <c r="AE39" s="26">
        <f t="shared" si="7"/>
        <v>0</v>
      </c>
      <c r="AF39" s="26"/>
    </row>
    <row r="40" spans="1:32" ht="15" hidden="1" outlineLevel="1" x14ac:dyDescent="0.25">
      <c r="A40" s="2">
        <f t="shared" si="1"/>
        <v>2011</v>
      </c>
      <c r="B40" s="33">
        <v>40664</v>
      </c>
      <c r="C40" s="34">
        <f>RevReqDetR!Q40</f>
        <v>69404978.11999999</v>
      </c>
      <c r="D40" s="35">
        <f>RevReqDetR!U40</f>
        <v>3181136.600000001</v>
      </c>
      <c r="E40" s="34">
        <f t="shared" si="11"/>
        <v>72586114.719999984</v>
      </c>
      <c r="F40" s="34">
        <f>RevReqDetR!E40+RevReqDetR!V40</f>
        <v>678689.29819207126</v>
      </c>
      <c r="G40" s="34">
        <f>RevReqDetR!AG40</f>
        <v>0</v>
      </c>
      <c r="H40" s="34">
        <f t="shared" si="12"/>
        <v>0</v>
      </c>
      <c r="I40" s="35">
        <f>RevReqDetR!H40</f>
        <v>649454.80000000005</v>
      </c>
      <c r="J40" s="35">
        <f>RevReqDetR!M40</f>
        <v>649454.80000000005</v>
      </c>
      <c r="K40" s="34">
        <f t="shared" si="8"/>
        <v>0</v>
      </c>
      <c r="L40" s="35">
        <f>RevReqDetR!N40</f>
        <v>609819.19999999995</v>
      </c>
      <c r="M40" s="35">
        <f>RevReqDetR!AA40</f>
        <v>0</v>
      </c>
      <c r="N40" s="35">
        <f t="shared" si="13"/>
        <v>609819.19999999995</v>
      </c>
      <c r="O40" s="35">
        <f>RevReqDetR!AI40</f>
        <v>4648.3100000000004</v>
      </c>
      <c r="P40" s="35">
        <f>RevReqDetR!K40</f>
        <v>1259274</v>
      </c>
      <c r="Q40" s="35">
        <f>RevReqDetR!T40</f>
        <v>0</v>
      </c>
      <c r="R40" s="35">
        <f>RevReqDetR!W40</f>
        <v>0</v>
      </c>
      <c r="S40" s="35">
        <f>RevReqDetR!X40</f>
        <v>0</v>
      </c>
      <c r="T40" s="35">
        <f>RevReqDetR!Y40</f>
        <v>0</v>
      </c>
      <c r="U40" s="35">
        <f t="shared" si="14"/>
        <v>1259274</v>
      </c>
      <c r="V40" s="35">
        <f>RevReqDetR!L40</f>
        <v>0</v>
      </c>
      <c r="W40" s="35">
        <f t="shared" si="10"/>
        <v>33882.808192071272</v>
      </c>
      <c r="Z40" s="29"/>
      <c r="AA40" s="1">
        <v>2</v>
      </c>
      <c r="AB40" s="2" t="str">
        <f t="shared" si="6"/>
        <v>Oct 2010 - Sep 2011</v>
      </c>
      <c r="AD40" s="5">
        <v>33882.808192071272</v>
      </c>
      <c r="AE40" s="26">
        <f t="shared" si="7"/>
        <v>0</v>
      </c>
      <c r="AF40" s="26"/>
    </row>
    <row r="41" spans="1:32" ht="15" hidden="1" outlineLevel="1" x14ac:dyDescent="0.25">
      <c r="A41" s="2">
        <f t="shared" si="1"/>
        <v>2011</v>
      </c>
      <c r="B41" s="33">
        <v>40695</v>
      </c>
      <c r="C41" s="34">
        <f>RevReqDetR!Q41</f>
        <v>68688266.079999983</v>
      </c>
      <c r="D41" s="35">
        <f>RevReqDetR!U41</f>
        <v>4733263.2500000009</v>
      </c>
      <c r="E41" s="34">
        <f t="shared" si="11"/>
        <v>73421529.329999983</v>
      </c>
      <c r="F41" s="34">
        <f>RevReqDetR!E41+RevReqDetR!V41</f>
        <v>663058.38763609738</v>
      </c>
      <c r="G41" s="34">
        <f>RevReqDetR!AG41</f>
        <v>0</v>
      </c>
      <c r="H41" s="34">
        <f t="shared" si="12"/>
        <v>0</v>
      </c>
      <c r="I41" s="35">
        <f>RevReqDetR!H41</f>
        <v>623251.9</v>
      </c>
      <c r="J41" s="35">
        <f>RevReqDetR!M41</f>
        <v>623251.9</v>
      </c>
      <c r="K41" s="34">
        <f t="shared" si="8"/>
        <v>0</v>
      </c>
      <c r="L41" s="35">
        <f>RevReqDetR!N41</f>
        <v>928414.03999999992</v>
      </c>
      <c r="M41" s="35">
        <f>RevReqDetR!AA41</f>
        <v>0</v>
      </c>
      <c r="N41" s="35">
        <f t="shared" si="13"/>
        <v>928414.03999999992</v>
      </c>
      <c r="O41" s="35">
        <f>RevReqDetR!AI41</f>
        <v>11202.42</v>
      </c>
      <c r="P41" s="35">
        <f>RevReqDetR!K41</f>
        <v>1551665.94</v>
      </c>
      <c r="Q41" s="35">
        <f>RevReqDetR!T41</f>
        <v>0</v>
      </c>
      <c r="R41" s="35">
        <f>RevReqDetR!W41</f>
        <v>0</v>
      </c>
      <c r="S41" s="35">
        <f>RevReqDetR!X41</f>
        <v>0</v>
      </c>
      <c r="T41" s="35">
        <f>RevReqDetR!Y41</f>
        <v>0</v>
      </c>
      <c r="U41" s="35">
        <f t="shared" si="14"/>
        <v>1551665.94</v>
      </c>
      <c r="V41" s="35">
        <f>RevReqDetR!L41</f>
        <v>0</v>
      </c>
      <c r="W41" s="35">
        <f t="shared" si="10"/>
        <v>51008.907636097167</v>
      </c>
      <c r="Z41" s="29"/>
      <c r="AA41" s="1">
        <v>1</v>
      </c>
      <c r="AB41" s="2" t="str">
        <f t="shared" si="6"/>
        <v>Oct 2010 - Sep 2011</v>
      </c>
      <c r="AD41" s="5">
        <v>51008.907636097167</v>
      </c>
      <c r="AE41" s="26">
        <f t="shared" si="7"/>
        <v>0</v>
      </c>
      <c r="AF41" s="26"/>
    </row>
    <row r="42" spans="1:32" ht="15" hidden="1" outlineLevel="1" x14ac:dyDescent="0.25">
      <c r="A42" s="2">
        <f t="shared" si="1"/>
        <v>2011</v>
      </c>
      <c r="B42" s="33">
        <v>40725</v>
      </c>
      <c r="C42" s="34">
        <f>RevReqDetR!Q42</f>
        <v>67651268.059999987</v>
      </c>
      <c r="D42" s="35">
        <f>RevReqDetR!U42</f>
        <v>2929943.850000001</v>
      </c>
      <c r="E42" s="34">
        <f t="shared" si="11"/>
        <v>70581211.909999982</v>
      </c>
      <c r="F42" s="34">
        <f>RevReqDetR!E42+RevReqDetR!V42</f>
        <v>678880.31956496625</v>
      </c>
      <c r="G42" s="34">
        <f>RevReqDetR!AG42</f>
        <v>0</v>
      </c>
      <c r="H42" s="34">
        <f t="shared" si="12"/>
        <v>0</v>
      </c>
      <c r="I42" s="35">
        <f>RevReqDetR!H42</f>
        <v>637224.67999999993</v>
      </c>
      <c r="J42" s="35">
        <f>RevReqDetR!M42</f>
        <v>637224.67999999993</v>
      </c>
      <c r="K42" s="34">
        <f t="shared" si="8"/>
        <v>0</v>
      </c>
      <c r="L42" s="35">
        <f>RevReqDetR!N42</f>
        <v>1049041.02</v>
      </c>
      <c r="M42" s="35">
        <f>RevReqDetR!AA42</f>
        <v>0</v>
      </c>
      <c r="N42" s="35">
        <f t="shared" si="13"/>
        <v>1049041.02</v>
      </c>
      <c r="O42" s="35">
        <f>RevReqDetR!AI42</f>
        <v>8383.5600000000013</v>
      </c>
      <c r="P42" s="35">
        <f>RevReqDetR!K42</f>
        <v>1686265.7</v>
      </c>
      <c r="Q42" s="35">
        <f>RevReqDetR!T42</f>
        <v>-774665.10000000021</v>
      </c>
      <c r="R42" s="35">
        <f>RevReqDetR!W42</f>
        <v>0</v>
      </c>
      <c r="S42" s="35">
        <f>RevReqDetR!X42</f>
        <v>0</v>
      </c>
      <c r="T42" s="35">
        <f>RevReqDetR!Y42</f>
        <v>0</v>
      </c>
      <c r="U42" s="35">
        <f t="shared" si="14"/>
        <v>911600.59999999974</v>
      </c>
      <c r="V42" s="35">
        <f>RevReqDetR!L42</f>
        <v>0</v>
      </c>
      <c r="W42" s="35">
        <f t="shared" si="10"/>
        <v>824704.29956496658</v>
      </c>
      <c r="Z42" s="29"/>
      <c r="AA42" s="1">
        <v>2</v>
      </c>
      <c r="AB42" s="2" t="str">
        <f t="shared" si="6"/>
        <v>Oct 2010 - Sep 2011</v>
      </c>
      <c r="AD42" s="5">
        <v>824704.29956496658</v>
      </c>
      <c r="AE42" s="26">
        <f t="shared" si="7"/>
        <v>0</v>
      </c>
      <c r="AF42" s="26"/>
    </row>
    <row r="43" spans="1:32" ht="15" hidden="1" outlineLevel="1" x14ac:dyDescent="0.25">
      <c r="A43" s="2">
        <f t="shared" si="1"/>
        <v>2011</v>
      </c>
      <c r="B43" s="33">
        <v>40756</v>
      </c>
      <c r="C43" s="34">
        <f>RevReqDetR!Q43</f>
        <v>66493200.629999988</v>
      </c>
      <c r="D43" s="35">
        <f>RevReqDetR!U43</f>
        <v>3437322.7600000012</v>
      </c>
      <c r="E43" s="34">
        <f t="shared" si="11"/>
        <v>69930523.389999986</v>
      </c>
      <c r="F43" s="34">
        <f>RevReqDetR!E43+RevReqDetR!V43</f>
        <v>660960.27037158655</v>
      </c>
      <c r="G43" s="34">
        <f>RevReqDetR!AG43</f>
        <v>0</v>
      </c>
      <c r="H43" s="34">
        <f t="shared" si="12"/>
        <v>0</v>
      </c>
      <c r="I43" s="35">
        <f>RevReqDetR!H43</f>
        <v>627579.13000000012</v>
      </c>
      <c r="J43" s="35">
        <f>RevReqDetR!M43</f>
        <v>627579.13000000012</v>
      </c>
      <c r="K43" s="34">
        <f t="shared" si="8"/>
        <v>0</v>
      </c>
      <c r="L43" s="35">
        <f>RevReqDetR!N43</f>
        <v>1182007.43</v>
      </c>
      <c r="M43" s="35">
        <f>RevReqDetR!AA43</f>
        <v>0</v>
      </c>
      <c r="N43" s="35">
        <f t="shared" si="13"/>
        <v>1182007.43</v>
      </c>
      <c r="O43" s="35">
        <f>RevReqDetR!AI43</f>
        <v>8658.2799999999988</v>
      </c>
      <c r="P43" s="35">
        <f>RevReqDetR!K43</f>
        <v>1809586.56</v>
      </c>
      <c r="Q43" s="35">
        <f>RevReqDetR!T43</f>
        <v>-289917.47999999992</v>
      </c>
      <c r="R43" s="35">
        <f>RevReqDetR!W43</f>
        <v>0</v>
      </c>
      <c r="S43" s="35">
        <f>RevReqDetR!X43</f>
        <v>0</v>
      </c>
      <c r="T43" s="35">
        <f>RevReqDetR!Y43</f>
        <v>0</v>
      </c>
      <c r="U43" s="35">
        <f t="shared" si="14"/>
        <v>1519669.08</v>
      </c>
      <c r="V43" s="35">
        <f>RevReqDetR!L43</f>
        <v>0</v>
      </c>
      <c r="W43" s="35">
        <f t="shared" si="10"/>
        <v>331956.90037158644</v>
      </c>
      <c r="Z43" s="29"/>
      <c r="AA43" s="1">
        <v>2</v>
      </c>
      <c r="AB43" s="2" t="str">
        <f t="shared" si="6"/>
        <v>Oct 2010 - Sep 2011</v>
      </c>
      <c r="AD43" s="5">
        <v>331956.90037158644</v>
      </c>
      <c r="AE43" s="26">
        <f t="shared" si="7"/>
        <v>0</v>
      </c>
      <c r="AF43" s="26"/>
    </row>
    <row r="44" spans="1:32" ht="15" hidden="1" outlineLevel="1" x14ac:dyDescent="0.25">
      <c r="A44" s="2">
        <f t="shared" si="1"/>
        <v>2011</v>
      </c>
      <c r="B44" s="33">
        <v>40787</v>
      </c>
      <c r="C44" s="34">
        <f>RevReqDetR!Q44</f>
        <v>70262866.859999999</v>
      </c>
      <c r="D44" s="35">
        <f>RevReqDetR!U44</f>
        <v>4484156.0900000017</v>
      </c>
      <c r="E44" s="34">
        <f t="shared" si="11"/>
        <v>74747022.950000003</v>
      </c>
      <c r="F44" s="34">
        <f>RevReqDetR!E44+RevReqDetR!V44</f>
        <v>651821.05140032526</v>
      </c>
      <c r="G44" s="34">
        <f>RevReqDetR!AG44</f>
        <v>0</v>
      </c>
      <c r="H44" s="34">
        <f t="shared" si="12"/>
        <v>0</v>
      </c>
      <c r="I44" s="35">
        <f>RevReqDetR!H44</f>
        <v>610300.22999999986</v>
      </c>
      <c r="J44" s="35">
        <f>RevReqDetR!M44</f>
        <v>610300.22999999986</v>
      </c>
      <c r="K44" s="34">
        <f t="shared" si="8"/>
        <v>0</v>
      </c>
      <c r="L44" s="35">
        <f>RevReqDetR!N44</f>
        <v>599699.77000000014</v>
      </c>
      <c r="M44" s="35">
        <f>RevReqDetR!AA44</f>
        <v>0</v>
      </c>
      <c r="N44" s="35">
        <f t="shared" si="13"/>
        <v>599699.77000000014</v>
      </c>
      <c r="O44" s="35">
        <f>RevReqDetR!AI44</f>
        <v>18998.330000000002</v>
      </c>
      <c r="P44" s="35">
        <f>RevReqDetR!K44</f>
        <v>1210000</v>
      </c>
      <c r="Q44" s="35">
        <f>RevReqDetR!T44</f>
        <v>0</v>
      </c>
      <c r="R44" s="35">
        <f>RevReqDetR!W44</f>
        <v>0</v>
      </c>
      <c r="S44" s="35">
        <f>RevReqDetR!X44</f>
        <v>0</v>
      </c>
      <c r="T44" s="35">
        <f>RevReqDetR!Y44</f>
        <v>163622.72</v>
      </c>
      <c r="U44" s="35">
        <f t="shared" si="14"/>
        <v>1046377.28</v>
      </c>
      <c r="V44" s="35">
        <f>RevReqDetR!L44</f>
        <v>0</v>
      </c>
      <c r="W44" s="35">
        <f t="shared" si="10"/>
        <v>224141.87140032533</v>
      </c>
      <c r="Z44" s="29"/>
      <c r="AA44" s="1">
        <v>2</v>
      </c>
      <c r="AB44" s="2" t="str">
        <f t="shared" si="6"/>
        <v>Oct 2010 - Sep 2011</v>
      </c>
      <c r="AD44" s="5">
        <v>224141.87140032533</v>
      </c>
      <c r="AE44" s="26">
        <f t="shared" si="7"/>
        <v>0</v>
      </c>
      <c r="AF44" s="26"/>
    </row>
    <row r="45" spans="1:32" ht="15" hidden="1" outlineLevel="1" x14ac:dyDescent="0.25">
      <c r="A45" s="2">
        <f t="shared" si="1"/>
        <v>2011</v>
      </c>
      <c r="B45" s="33">
        <v>40817</v>
      </c>
      <c r="C45" s="34">
        <f>RevReqDetR!Q45</f>
        <v>70100663.560000002</v>
      </c>
      <c r="D45" s="35">
        <f>RevReqDetR!U45</f>
        <v>5174629.2700000014</v>
      </c>
      <c r="E45" s="34">
        <f t="shared" si="11"/>
        <v>75275292.829999998</v>
      </c>
      <c r="F45" s="34">
        <f>RevReqDetR!E45+RevReqDetR!V45</f>
        <v>705204.18237589207</v>
      </c>
      <c r="G45" s="34">
        <f>RevReqDetR!AG45</f>
        <v>0</v>
      </c>
      <c r="H45" s="34">
        <f t="shared" si="12"/>
        <v>0</v>
      </c>
      <c r="I45" s="35">
        <f>RevReqDetR!H45</f>
        <v>652705.28000000003</v>
      </c>
      <c r="J45" s="35">
        <f>RevReqDetR!M45</f>
        <v>652705.28000000003</v>
      </c>
      <c r="K45" s="34">
        <f t="shared" si="8"/>
        <v>0</v>
      </c>
      <c r="L45" s="35">
        <f>RevReqDetR!N45</f>
        <v>162203.29999999993</v>
      </c>
      <c r="M45" s="35">
        <f>RevReqDetR!AA45</f>
        <v>0</v>
      </c>
      <c r="N45" s="35">
        <f t="shared" si="13"/>
        <v>162203.29999999993</v>
      </c>
      <c r="O45" s="35">
        <f>RevReqDetR!AI45</f>
        <v>11536.740000000002</v>
      </c>
      <c r="P45" s="35">
        <f>RevReqDetR!K45</f>
        <v>814908.58</v>
      </c>
      <c r="Q45" s="35">
        <f>RevReqDetR!T45</f>
        <v>0</v>
      </c>
      <c r="R45" s="35">
        <f>RevReqDetR!W45</f>
        <v>0</v>
      </c>
      <c r="S45" s="35">
        <f>RevReqDetR!X45</f>
        <v>0</v>
      </c>
      <c r="T45" s="35">
        <f>RevReqDetR!Y45</f>
        <v>124743.26</v>
      </c>
      <c r="U45" s="35">
        <f t="shared" si="14"/>
        <v>690165.32</v>
      </c>
      <c r="V45" s="35">
        <f>RevReqDetR!L45</f>
        <v>0</v>
      </c>
      <c r="W45" s="35">
        <f t="shared" si="10"/>
        <v>188778.90237589204</v>
      </c>
      <c r="Z45" s="29"/>
      <c r="AA45" s="1">
        <v>2</v>
      </c>
      <c r="AB45" s="2" t="str">
        <f t="shared" si="6"/>
        <v>Oct 2011 - Sep 2012</v>
      </c>
      <c r="AD45" s="5">
        <v>188778.90237589204</v>
      </c>
      <c r="AE45" s="26">
        <f t="shared" si="7"/>
        <v>0</v>
      </c>
      <c r="AF45" s="26"/>
    </row>
    <row r="46" spans="1:32" ht="15" hidden="1" outlineLevel="1" collapsed="1" x14ac:dyDescent="0.25">
      <c r="A46" s="2">
        <f t="shared" si="1"/>
        <v>2011</v>
      </c>
      <c r="B46" s="33">
        <v>40848</v>
      </c>
      <c r="C46" s="34">
        <f>RevReqDetR!Q46</f>
        <v>69964637.030000001</v>
      </c>
      <c r="D46" s="35">
        <f>RevReqDetR!U46</f>
        <v>1341600.5499998638</v>
      </c>
      <c r="E46" s="34">
        <f t="shared" si="11"/>
        <v>71306237.579999864</v>
      </c>
      <c r="F46" s="34">
        <f>RevReqDetR!E46+RevReqDetR!V46</f>
        <v>685970.2483791376</v>
      </c>
      <c r="G46" s="34">
        <f>RevReqDetR!AG46</f>
        <v>0</v>
      </c>
      <c r="H46" s="34">
        <f t="shared" si="12"/>
        <v>0</v>
      </c>
      <c r="I46" s="35">
        <f>RevReqDetR!H46</f>
        <v>630339.13</v>
      </c>
      <c r="J46" s="35">
        <f>RevReqDetR!M46</f>
        <v>630339.13</v>
      </c>
      <c r="K46" s="34">
        <f t="shared" si="8"/>
        <v>0</v>
      </c>
      <c r="L46" s="35">
        <f>RevReqDetR!N46</f>
        <v>136026.53000000003</v>
      </c>
      <c r="M46" s="35">
        <f>RevReqDetR!AA46</f>
        <v>0</v>
      </c>
      <c r="N46" s="35">
        <f t="shared" si="13"/>
        <v>136026.53000000003</v>
      </c>
      <c r="O46" s="35">
        <f>RevReqDetR!AI46</f>
        <v>7311.7400000000007</v>
      </c>
      <c r="P46" s="35">
        <f>RevReqDetR!K46</f>
        <v>766365.66</v>
      </c>
      <c r="Q46" s="35">
        <f>RevReqDetR!T46</f>
        <v>-2625460.2400001381</v>
      </c>
      <c r="R46" s="35">
        <f>RevReqDetR!W46</f>
        <v>4146.46</v>
      </c>
      <c r="S46" s="35">
        <f>RevReqDetR!X46</f>
        <v>0</v>
      </c>
      <c r="T46" s="35">
        <f>RevReqDetR!Y46</f>
        <v>115231.86</v>
      </c>
      <c r="U46" s="35">
        <f t="shared" si="14"/>
        <v>-1978472.900000138</v>
      </c>
      <c r="V46" s="35">
        <f>RevReqDetR!L46</f>
        <v>0</v>
      </c>
      <c r="W46" s="35">
        <f t="shared" si="10"/>
        <v>2807781.4183792756</v>
      </c>
      <c r="Z46" s="29"/>
      <c r="AA46" s="1">
        <v>1</v>
      </c>
      <c r="AB46" s="2" t="str">
        <f t="shared" si="6"/>
        <v>Oct 2011 - Sep 2012</v>
      </c>
      <c r="AD46" s="5">
        <v>2807781.4183792756</v>
      </c>
      <c r="AE46" s="26">
        <f t="shared" si="7"/>
        <v>0</v>
      </c>
      <c r="AF46" s="26"/>
    </row>
    <row r="47" spans="1:32" ht="15" hidden="1" outlineLevel="1" x14ac:dyDescent="0.25">
      <c r="A47" s="2">
        <f t="shared" si="1"/>
        <v>2011</v>
      </c>
      <c r="B47" s="33">
        <v>40878</v>
      </c>
      <c r="C47" s="34">
        <f>RevReqDetR!Q47</f>
        <v>73099428.219999999</v>
      </c>
      <c r="D47" s="35">
        <f>RevReqDetR!U47</f>
        <v>1795217.6299998639</v>
      </c>
      <c r="E47" s="34">
        <f t="shared" si="11"/>
        <v>74894645.84999986</v>
      </c>
      <c r="F47" s="34">
        <f>RevReqDetR!E47+RevReqDetR!V47</f>
        <v>676016.53564114717</v>
      </c>
      <c r="G47" s="34">
        <f>RevReqDetR!AG47</f>
        <v>0</v>
      </c>
      <c r="H47" s="34">
        <f t="shared" si="12"/>
        <v>0</v>
      </c>
      <c r="I47" s="35">
        <f>RevReqDetR!H47</f>
        <v>653268.16999999993</v>
      </c>
      <c r="J47" s="35">
        <f>RevReqDetR!M47</f>
        <v>609205.98</v>
      </c>
      <c r="K47" s="34">
        <f t="shared" si="8"/>
        <v>44062.189999999944</v>
      </c>
      <c r="L47" s="35">
        <f>RevReqDetR!N47</f>
        <v>0</v>
      </c>
      <c r="M47" s="35">
        <f>RevReqDetR!AA47</f>
        <v>0</v>
      </c>
      <c r="N47" s="35">
        <f t="shared" si="13"/>
        <v>0</v>
      </c>
      <c r="O47" s="35">
        <f>RevReqDetR!AI47</f>
        <v>11798.230000000001</v>
      </c>
      <c r="P47" s="35">
        <f>RevReqDetR!K47</f>
        <v>609205.98</v>
      </c>
      <c r="Q47" s="35">
        <f>RevReqDetR!T47</f>
        <v>0</v>
      </c>
      <c r="R47" s="35">
        <f>RevReqDetR!W47</f>
        <v>62735.68</v>
      </c>
      <c r="S47" s="35">
        <f>RevReqDetR!X47</f>
        <v>0</v>
      </c>
      <c r="T47" s="35">
        <f>RevReqDetR!Y47</f>
        <v>155891.20000000001</v>
      </c>
      <c r="U47" s="35">
        <f t="shared" si="14"/>
        <v>390579.09999999992</v>
      </c>
      <c r="V47" s="35">
        <f>RevReqDetR!L47</f>
        <v>0</v>
      </c>
      <c r="W47" s="35">
        <f t="shared" si="10"/>
        <v>253173.47564114729</v>
      </c>
      <c r="Z47" s="29"/>
      <c r="AA47" s="1">
        <v>2</v>
      </c>
      <c r="AB47" s="2" t="str">
        <f t="shared" si="6"/>
        <v>Oct 2011 - Sep 2012</v>
      </c>
      <c r="AD47" s="5">
        <v>253173.47564114729</v>
      </c>
      <c r="AE47" s="26">
        <f t="shared" si="7"/>
        <v>0</v>
      </c>
      <c r="AF47" s="26"/>
    </row>
    <row r="48" spans="1:32" ht="15" hidden="1" outlineLevel="1" x14ac:dyDescent="0.25">
      <c r="A48" s="2">
        <f t="shared" si="1"/>
        <v>2012</v>
      </c>
      <c r="B48" s="33">
        <v>40909</v>
      </c>
      <c r="C48" s="34">
        <f>RevReqDetR!Q48</f>
        <v>73113431.200000003</v>
      </c>
      <c r="D48" s="35">
        <f>RevReqDetR!U48</f>
        <v>2312831.0899998639</v>
      </c>
      <c r="E48" s="34">
        <f t="shared" si="11"/>
        <v>75426262.289999872</v>
      </c>
      <c r="F48" s="34">
        <f>RevReqDetR!E48+RevReqDetR!V48</f>
        <v>706646.94333427644</v>
      </c>
      <c r="G48" s="34">
        <f>RevReqDetR!AG48</f>
        <v>0</v>
      </c>
      <c r="H48" s="34">
        <f t="shared" si="12"/>
        <v>0</v>
      </c>
      <c r="I48" s="35">
        <f>RevReqDetR!H48</f>
        <v>679477.98</v>
      </c>
      <c r="J48" s="35">
        <f>RevReqDetR!M48</f>
        <v>665475</v>
      </c>
      <c r="K48" s="34">
        <f t="shared" si="8"/>
        <v>14002.979999999981</v>
      </c>
      <c r="L48" s="35">
        <f>RevReqDetR!N48</f>
        <v>0</v>
      </c>
      <c r="M48" s="35">
        <f>RevReqDetR!AA48</f>
        <v>0</v>
      </c>
      <c r="N48" s="35">
        <f t="shared" si="13"/>
        <v>0</v>
      </c>
      <c r="O48" s="35">
        <f>RevReqDetR!AI48</f>
        <v>5139.9500000000007</v>
      </c>
      <c r="P48" s="35">
        <f>RevReqDetR!K48</f>
        <v>665475</v>
      </c>
      <c r="Q48" s="35">
        <f>RevReqDetR!T48</f>
        <v>0</v>
      </c>
      <c r="R48" s="35">
        <f>RevReqDetR!W48</f>
        <v>0</v>
      </c>
      <c r="S48" s="35">
        <f>RevReqDetR!X48</f>
        <v>0</v>
      </c>
      <c r="T48" s="35">
        <f>RevReqDetR!Y48</f>
        <v>147861.54</v>
      </c>
      <c r="U48" s="35">
        <f t="shared" si="14"/>
        <v>517613.45999999996</v>
      </c>
      <c r="V48" s="35">
        <f>RevReqDetR!L48</f>
        <v>0</v>
      </c>
      <c r="W48" s="35">
        <f t="shared" si="10"/>
        <v>180170.45333427645</v>
      </c>
      <c r="Z48" s="29"/>
      <c r="AA48" s="1">
        <v>2</v>
      </c>
      <c r="AB48" s="2" t="str">
        <f t="shared" si="6"/>
        <v>Oct 2011 - Sep 2012</v>
      </c>
      <c r="AD48" s="5">
        <v>180170.45333427645</v>
      </c>
      <c r="AE48" s="26">
        <f t="shared" si="7"/>
        <v>0</v>
      </c>
      <c r="AF48" s="26"/>
    </row>
    <row r="49" spans="1:32" ht="15" hidden="1" outlineLevel="1" x14ac:dyDescent="0.25">
      <c r="A49" s="2">
        <f t="shared" si="1"/>
        <v>2012</v>
      </c>
      <c r="B49" s="33">
        <v>40940</v>
      </c>
      <c r="C49" s="34">
        <f>RevReqDetR!Q49</f>
        <v>72927102.920000002</v>
      </c>
      <c r="D49" s="35">
        <f>RevReqDetR!U49</f>
        <v>1045612.2999998638</v>
      </c>
      <c r="E49" s="34">
        <f t="shared" si="11"/>
        <v>73972715.219999865</v>
      </c>
      <c r="F49" s="34">
        <f>RevReqDetR!E49+RevReqDetR!V49</f>
        <v>664867.15995906992</v>
      </c>
      <c r="G49" s="34">
        <f>RevReqDetR!AG49</f>
        <v>0</v>
      </c>
      <c r="H49" s="34">
        <f t="shared" si="12"/>
        <v>0</v>
      </c>
      <c r="I49" s="35">
        <f>RevReqDetR!H49</f>
        <v>635600.16999999993</v>
      </c>
      <c r="J49" s="35">
        <f>RevReqDetR!M49</f>
        <v>693665.33999999985</v>
      </c>
      <c r="K49" s="34">
        <f t="shared" si="8"/>
        <v>-58065.169999999925</v>
      </c>
      <c r="L49" s="35">
        <f>RevReqDetR!N49</f>
        <v>128263.1100000001</v>
      </c>
      <c r="M49" s="35">
        <f>RevReqDetR!AA49</f>
        <v>0</v>
      </c>
      <c r="N49" s="35">
        <f t="shared" si="13"/>
        <v>128263.1100000001</v>
      </c>
      <c r="O49" s="35">
        <f>RevReqDetR!AI49</f>
        <v>8183.5599999999995</v>
      </c>
      <c r="P49" s="35">
        <f>RevReqDetR!K49</f>
        <v>821275</v>
      </c>
      <c r="Q49" s="35">
        <f>RevReqDetR!T49</f>
        <v>-1065707.29</v>
      </c>
      <c r="R49" s="35">
        <f>RevReqDetR!W49</f>
        <v>18184</v>
      </c>
      <c r="S49" s="35">
        <f>RevReqDetR!X49</f>
        <v>0</v>
      </c>
      <c r="T49" s="35">
        <f>RevReqDetR!Y49</f>
        <v>175211.4</v>
      </c>
      <c r="U49" s="35">
        <f t="shared" si="14"/>
        <v>-437827.69000000006</v>
      </c>
      <c r="V49" s="35">
        <f>RevReqDetR!L49</f>
        <v>653.44999999999993</v>
      </c>
      <c r="W49" s="35">
        <f t="shared" si="10"/>
        <v>1296553.2399590702</v>
      </c>
      <c r="Z49" s="29"/>
      <c r="AA49" s="1">
        <v>2</v>
      </c>
      <c r="AB49" s="2" t="str">
        <f t="shared" si="6"/>
        <v>Oct 2011 - Sep 2012</v>
      </c>
      <c r="AD49" s="5">
        <v>1296553.2399590702</v>
      </c>
      <c r="AE49" s="26">
        <f t="shared" si="7"/>
        <v>0</v>
      </c>
      <c r="AF49" s="26"/>
    </row>
    <row r="50" spans="1:32" ht="15" hidden="1" outlineLevel="1" x14ac:dyDescent="0.25">
      <c r="A50" s="2">
        <f t="shared" si="1"/>
        <v>2012</v>
      </c>
      <c r="B50" s="33">
        <v>40969</v>
      </c>
      <c r="C50" s="34">
        <f>RevReqDetR!Q50</f>
        <v>72685734.269999996</v>
      </c>
      <c r="D50" s="35">
        <f>RevReqDetR!U50</f>
        <v>1265715.5599998641</v>
      </c>
      <c r="E50" s="34">
        <f t="shared" si="11"/>
        <v>73951449.829999864</v>
      </c>
      <c r="F50" s="34">
        <f>RevReqDetR!E50+RevReqDetR!V50</f>
        <v>694206.13440827967</v>
      </c>
      <c r="G50" s="34">
        <f>RevReqDetR!AG50</f>
        <v>0</v>
      </c>
      <c r="H50" s="34">
        <f t="shared" si="12"/>
        <v>0</v>
      </c>
      <c r="I50" s="35">
        <f>RevReqDetR!H50</f>
        <v>677859.2699999999</v>
      </c>
      <c r="J50" s="35">
        <f>RevReqDetR!M50</f>
        <v>677859.2699999999</v>
      </c>
      <c r="K50" s="34">
        <f t="shared" si="8"/>
        <v>0</v>
      </c>
      <c r="L50" s="35">
        <f>RevReqDetR!N50</f>
        <v>241368.65000000014</v>
      </c>
      <c r="M50" s="35">
        <f>RevReqDetR!AA50</f>
        <v>0</v>
      </c>
      <c r="N50" s="35">
        <f t="shared" si="13"/>
        <v>241368.65000000014</v>
      </c>
      <c r="O50" s="35">
        <f>RevReqDetR!AI50</f>
        <v>7921.2599999999993</v>
      </c>
      <c r="P50" s="35">
        <f>RevReqDetR!K50</f>
        <v>799900</v>
      </c>
      <c r="Q50" s="35">
        <f>RevReqDetR!T50</f>
        <v>-208222.62999999998</v>
      </c>
      <c r="R50" s="35">
        <f>RevReqDetR!W50</f>
        <v>17466.22</v>
      </c>
      <c r="S50" s="35">
        <f>RevReqDetR!X50</f>
        <v>0</v>
      </c>
      <c r="T50" s="35">
        <f>RevReqDetR!Y50</f>
        <v>190847.72</v>
      </c>
      <c r="U50" s="35">
        <f t="shared" si="14"/>
        <v>383363.43000000005</v>
      </c>
      <c r="V50" s="35">
        <f>RevReqDetR!L50</f>
        <v>119327.92</v>
      </c>
      <c r="W50" s="35">
        <f t="shared" si="10"/>
        <v>440804.69440827979</v>
      </c>
      <c r="Z50" s="29"/>
      <c r="AA50" s="1">
        <v>2</v>
      </c>
      <c r="AB50" s="2" t="str">
        <f t="shared" si="6"/>
        <v>Oct 2011 - Sep 2012</v>
      </c>
      <c r="AD50" s="5">
        <v>440804.69440827979</v>
      </c>
      <c r="AE50" s="26">
        <f t="shared" si="7"/>
        <v>0</v>
      </c>
      <c r="AF50" s="26"/>
    </row>
    <row r="51" spans="1:32" ht="15" hidden="1" outlineLevel="1" x14ac:dyDescent="0.25">
      <c r="A51" s="2">
        <f t="shared" si="1"/>
        <v>2012</v>
      </c>
      <c r="B51" s="33">
        <v>41000</v>
      </c>
      <c r="C51" s="34">
        <f>RevReqDetR!Q51</f>
        <v>72231390.159999996</v>
      </c>
      <c r="D51" s="35">
        <f>RevReqDetR!U51</f>
        <v>2065179.2899998641</v>
      </c>
      <c r="E51" s="34">
        <f t="shared" si="11"/>
        <v>74296569.449999854</v>
      </c>
      <c r="F51" s="34">
        <f>RevReqDetR!E51+RevReqDetR!V51</f>
        <v>675194.12463584787</v>
      </c>
      <c r="G51" s="34">
        <f>RevReqDetR!AG51</f>
        <v>0</v>
      </c>
      <c r="H51" s="34">
        <f t="shared" si="12"/>
        <v>0</v>
      </c>
      <c r="I51" s="35">
        <f>RevReqDetR!H51</f>
        <v>653830.89</v>
      </c>
      <c r="J51" s="35">
        <f>RevReqDetR!M51</f>
        <v>653830.89</v>
      </c>
      <c r="K51" s="34">
        <f t="shared" si="8"/>
        <v>0</v>
      </c>
      <c r="L51" s="35">
        <f>RevReqDetR!N51</f>
        <v>454344.11</v>
      </c>
      <c r="M51" s="35">
        <f>RevReqDetR!AA51</f>
        <v>0</v>
      </c>
      <c r="N51" s="35">
        <f t="shared" si="13"/>
        <v>454344.11</v>
      </c>
      <c r="O51" s="35">
        <f>RevReqDetR!AI51</f>
        <v>7190.55</v>
      </c>
      <c r="P51" s="35">
        <f>RevReqDetR!K51</f>
        <v>1108175</v>
      </c>
      <c r="Q51" s="35">
        <f>RevReqDetR!T51</f>
        <v>0</v>
      </c>
      <c r="R51" s="35">
        <f>RevReqDetR!W51</f>
        <v>0</v>
      </c>
      <c r="S51" s="35">
        <f>RevReqDetR!X51</f>
        <v>0</v>
      </c>
      <c r="T51" s="35">
        <f>RevReqDetR!Y51</f>
        <v>308982.52</v>
      </c>
      <c r="U51" s="35">
        <f t="shared" si="14"/>
        <v>799192.48</v>
      </c>
      <c r="V51" s="35">
        <f>RevReqDetR!L51</f>
        <v>0</v>
      </c>
      <c r="W51" s="35">
        <f t="shared" si="10"/>
        <v>337536.30463584792</v>
      </c>
      <c r="Z51" s="29"/>
      <c r="AA51" s="1">
        <v>1</v>
      </c>
      <c r="AB51" s="2" t="str">
        <f t="shared" si="6"/>
        <v>Oct 2011 - Sep 2012</v>
      </c>
      <c r="AD51" s="5">
        <v>337536.30463584792</v>
      </c>
      <c r="AE51" s="26">
        <f t="shared" si="7"/>
        <v>0</v>
      </c>
      <c r="AF51" s="26"/>
    </row>
    <row r="52" spans="1:32" ht="15" hidden="1" outlineLevel="1" x14ac:dyDescent="0.25">
      <c r="A52" s="2">
        <f t="shared" si="1"/>
        <v>2012</v>
      </c>
      <c r="B52" s="33">
        <v>41030</v>
      </c>
      <c r="C52" s="34">
        <f>RevReqDetR!Q52</f>
        <v>71504439.599999994</v>
      </c>
      <c r="D52" s="35">
        <f>RevReqDetR!U52</f>
        <v>1032372.4499998642</v>
      </c>
      <c r="E52" s="34">
        <f t="shared" si="11"/>
        <v>72536812.049999863</v>
      </c>
      <c r="F52" s="34">
        <f>RevReqDetR!E52+RevReqDetR!V52</f>
        <v>695882.32452147512</v>
      </c>
      <c r="G52" s="34">
        <f>RevReqDetR!AG52</f>
        <v>0</v>
      </c>
      <c r="H52" s="34">
        <f t="shared" si="12"/>
        <v>0</v>
      </c>
      <c r="I52" s="35">
        <f>RevReqDetR!H52</f>
        <v>671425.12999999989</v>
      </c>
      <c r="J52" s="35">
        <f>RevReqDetR!M52</f>
        <v>671425.12999999989</v>
      </c>
      <c r="K52" s="34">
        <f t="shared" si="8"/>
        <v>0</v>
      </c>
      <c r="L52" s="35">
        <f>RevReqDetR!N52</f>
        <v>743886.56</v>
      </c>
      <c r="M52" s="35">
        <f>RevReqDetR!AA52</f>
        <v>0</v>
      </c>
      <c r="N52" s="35">
        <f t="shared" si="13"/>
        <v>743886.56</v>
      </c>
      <c r="O52" s="35">
        <f>RevReqDetR!AI52</f>
        <v>5702.61</v>
      </c>
      <c r="P52" s="35">
        <f>RevReqDetR!K52</f>
        <v>1415025</v>
      </c>
      <c r="Q52" s="35">
        <f>RevReqDetR!T52</f>
        <v>-1171924.06</v>
      </c>
      <c r="R52" s="35">
        <f>RevReqDetR!W52</f>
        <v>22060</v>
      </c>
      <c r="S52" s="35">
        <f>RevReqDetR!X52</f>
        <v>0</v>
      </c>
      <c r="T52" s="35">
        <f>RevReqDetR!Y52</f>
        <v>382652.55</v>
      </c>
      <c r="U52" s="35">
        <f t="shared" si="14"/>
        <v>-161611.61000000004</v>
      </c>
      <c r="V52" s="35">
        <f>RevReqDetR!L52</f>
        <v>286.69</v>
      </c>
      <c r="W52" s="35">
        <f t="shared" si="10"/>
        <v>1606796.4145214753</v>
      </c>
      <c r="Z52" s="29"/>
      <c r="AA52" s="1">
        <v>2</v>
      </c>
      <c r="AB52" s="2" t="str">
        <f t="shared" si="6"/>
        <v>Oct 2011 - Sep 2012</v>
      </c>
      <c r="AD52" s="5">
        <v>1606796.4145214753</v>
      </c>
      <c r="AE52" s="26">
        <f t="shared" si="7"/>
        <v>0</v>
      </c>
      <c r="AF52" s="26"/>
    </row>
    <row r="53" spans="1:32" ht="15" hidden="1" outlineLevel="1" x14ac:dyDescent="0.25">
      <c r="A53" s="2">
        <f t="shared" si="1"/>
        <v>2012</v>
      </c>
      <c r="B53" s="33">
        <v>41061</v>
      </c>
      <c r="C53" s="34">
        <f>RevReqDetR!Q53</f>
        <v>70868944.11999999</v>
      </c>
      <c r="D53" s="35">
        <f>RevReqDetR!U53</f>
        <v>1909578.2799998643</v>
      </c>
      <c r="E53" s="34">
        <f t="shared" si="11"/>
        <v>72778522.399999857</v>
      </c>
      <c r="F53" s="34">
        <f>RevReqDetR!E53+RevReqDetR!V53</f>
        <v>662248.09792840888</v>
      </c>
      <c r="G53" s="34">
        <f>RevReqDetR!AG53</f>
        <v>0</v>
      </c>
      <c r="H53" s="34">
        <f t="shared" si="12"/>
        <v>0</v>
      </c>
      <c r="I53" s="35">
        <f>RevReqDetR!H53</f>
        <v>643204.52</v>
      </c>
      <c r="J53" s="35">
        <f>RevReqDetR!M53</f>
        <v>643204.52</v>
      </c>
      <c r="K53" s="34">
        <f t="shared" si="8"/>
        <v>0</v>
      </c>
      <c r="L53" s="35">
        <f>RevReqDetR!N53</f>
        <v>635495.48</v>
      </c>
      <c r="M53" s="35">
        <f>RevReqDetR!AA53</f>
        <v>0</v>
      </c>
      <c r="N53" s="35">
        <f t="shared" si="13"/>
        <v>635495.48</v>
      </c>
      <c r="O53" s="35">
        <f>RevReqDetR!AI53</f>
        <v>3124.75</v>
      </c>
      <c r="P53" s="35">
        <f>RevReqDetR!K53</f>
        <v>1278700</v>
      </c>
      <c r="Q53" s="35">
        <f>RevReqDetR!T53</f>
        <v>0</v>
      </c>
      <c r="R53" s="35">
        <f>RevReqDetR!W53</f>
        <v>0</v>
      </c>
      <c r="S53" s="35">
        <f>RevReqDetR!X53</f>
        <v>0</v>
      </c>
      <c r="T53" s="35">
        <f>RevReqDetR!Y53</f>
        <v>401754.08</v>
      </c>
      <c r="U53" s="35">
        <f t="shared" si="14"/>
        <v>876945.91999999993</v>
      </c>
      <c r="V53" s="35">
        <f>RevReqDetR!L53</f>
        <v>0</v>
      </c>
      <c r="W53" s="35">
        <f t="shared" si="10"/>
        <v>423922.40792840905</v>
      </c>
      <c r="Z53" s="29"/>
      <c r="AA53" s="1">
        <v>2</v>
      </c>
      <c r="AB53" s="2" t="str">
        <f t="shared" si="6"/>
        <v>Oct 2011 - Sep 2012</v>
      </c>
      <c r="AD53" s="5">
        <v>423922.40792840905</v>
      </c>
      <c r="AE53" s="26">
        <f t="shared" si="7"/>
        <v>0</v>
      </c>
      <c r="AF53" s="26"/>
    </row>
    <row r="54" spans="1:32" ht="15" hidden="1" outlineLevel="1" x14ac:dyDescent="0.25">
      <c r="A54" s="2">
        <f t="shared" si="1"/>
        <v>2012</v>
      </c>
      <c r="B54" s="33">
        <v>41091</v>
      </c>
      <c r="C54" s="34">
        <f>RevReqDetR!Q54</f>
        <v>70050447.849999994</v>
      </c>
      <c r="D54" s="35">
        <f>RevReqDetR!U54</f>
        <v>984002.41999986349</v>
      </c>
      <c r="E54" s="34">
        <f t="shared" si="11"/>
        <v>71034450.269999862</v>
      </c>
      <c r="F54" s="34">
        <f>RevReqDetR!E54+RevReqDetR!V54</f>
        <v>680946.70122346329</v>
      </c>
      <c r="G54" s="34">
        <f>RevReqDetR!AG54</f>
        <v>0</v>
      </c>
      <c r="H54" s="34">
        <f t="shared" si="12"/>
        <v>0</v>
      </c>
      <c r="I54" s="35">
        <f>RevReqDetR!H54</f>
        <v>658753.7300000001</v>
      </c>
      <c r="J54" s="35">
        <f>RevReqDetR!M54</f>
        <v>658753.7300000001</v>
      </c>
      <c r="K54" s="34">
        <f t="shared" si="8"/>
        <v>0</v>
      </c>
      <c r="L54" s="35">
        <f>RevReqDetR!N54</f>
        <v>818496.2699999999</v>
      </c>
      <c r="M54" s="35">
        <f>RevReqDetR!AA54</f>
        <v>0</v>
      </c>
      <c r="N54" s="35">
        <f t="shared" si="13"/>
        <v>818496.2699999999</v>
      </c>
      <c r="O54" s="35">
        <f>RevReqDetR!AI54</f>
        <v>3987.3199999999997</v>
      </c>
      <c r="P54" s="35">
        <f>RevReqDetR!K54</f>
        <v>1477250</v>
      </c>
      <c r="Q54" s="35">
        <f>RevReqDetR!T54</f>
        <v>-1139729.8000000003</v>
      </c>
      <c r="R54" s="35">
        <f>RevReqDetR!W54</f>
        <v>22568.48</v>
      </c>
      <c r="S54" s="35">
        <f>RevReqDetR!X54</f>
        <v>0</v>
      </c>
      <c r="T54" s="35">
        <f>RevReqDetR!Y54</f>
        <v>493899.1</v>
      </c>
      <c r="U54" s="35">
        <f t="shared" si="14"/>
        <v>-178947.38000000024</v>
      </c>
      <c r="V54" s="35">
        <f>RevReqDetR!L54</f>
        <v>0</v>
      </c>
      <c r="W54" s="35">
        <f t="shared" si="10"/>
        <v>1682377.6712234635</v>
      </c>
      <c r="Z54" s="29"/>
      <c r="AA54" s="1">
        <v>2</v>
      </c>
      <c r="AB54" s="2" t="str">
        <f t="shared" si="6"/>
        <v>Oct 2011 - Sep 2012</v>
      </c>
      <c r="AD54" s="5">
        <v>1682377.6712234635</v>
      </c>
      <c r="AE54" s="26">
        <f t="shared" si="7"/>
        <v>0</v>
      </c>
      <c r="AF54" s="26"/>
    </row>
    <row r="55" spans="1:32" ht="15" hidden="1" outlineLevel="1" x14ac:dyDescent="0.25">
      <c r="A55" s="2">
        <f t="shared" si="1"/>
        <v>2012</v>
      </c>
      <c r="B55" s="33">
        <v>41122</v>
      </c>
      <c r="C55" s="34">
        <f>RevReqDetR!Q55</f>
        <v>69313896.289999992</v>
      </c>
      <c r="D55" s="35">
        <f>RevReqDetR!U55</f>
        <v>1907564.1999998635</v>
      </c>
      <c r="E55" s="34">
        <f t="shared" si="11"/>
        <v>71221460.489999861</v>
      </c>
      <c r="F55" s="34">
        <f>RevReqDetR!E55+RevReqDetR!V55</f>
        <v>670126.46381036355</v>
      </c>
      <c r="G55" s="34">
        <f>RevReqDetR!AG55</f>
        <v>0</v>
      </c>
      <c r="H55" s="34">
        <f t="shared" si="12"/>
        <v>0</v>
      </c>
      <c r="I55" s="35">
        <f>RevReqDetR!H55</f>
        <v>651217.88</v>
      </c>
      <c r="J55" s="35">
        <f>RevReqDetR!M55</f>
        <v>651217.88</v>
      </c>
      <c r="K55" s="34">
        <f t="shared" si="8"/>
        <v>0</v>
      </c>
      <c r="L55" s="35">
        <f>RevReqDetR!N55</f>
        <v>736551.55999999994</v>
      </c>
      <c r="M55" s="35">
        <f>RevReqDetR!AA55</f>
        <v>0</v>
      </c>
      <c r="N55" s="35">
        <f t="shared" si="13"/>
        <v>736551.55999999994</v>
      </c>
      <c r="O55" s="35">
        <f>RevReqDetR!AI55</f>
        <v>6116.01</v>
      </c>
      <c r="P55" s="35">
        <f>RevReqDetR!K55</f>
        <v>1387475</v>
      </c>
      <c r="Q55" s="35">
        <f>RevReqDetR!T55</f>
        <v>0</v>
      </c>
      <c r="R55" s="35">
        <f>RevReqDetR!W55</f>
        <v>0</v>
      </c>
      <c r="S55" s="35">
        <f>RevReqDetR!X55</f>
        <v>0</v>
      </c>
      <c r="T55" s="35">
        <f>RevReqDetR!Y55</f>
        <v>463913.22</v>
      </c>
      <c r="U55" s="35">
        <f t="shared" si="14"/>
        <v>923561.78</v>
      </c>
      <c r="V55" s="35">
        <f>RevReqDetR!L55</f>
        <v>294.44</v>
      </c>
      <c r="W55" s="35">
        <f t="shared" si="10"/>
        <v>488937.81381036335</v>
      </c>
      <c r="Z55" s="29"/>
      <c r="AA55" s="1">
        <v>2</v>
      </c>
      <c r="AB55" s="2" t="str">
        <f t="shared" si="6"/>
        <v>Oct 2011 - Sep 2012</v>
      </c>
      <c r="AD55" s="5">
        <v>488937.81381036335</v>
      </c>
      <c r="AE55" s="26">
        <f t="shared" si="7"/>
        <v>0</v>
      </c>
      <c r="AF55" s="26"/>
    </row>
    <row r="56" spans="1:32" ht="15" hidden="1" outlineLevel="1" x14ac:dyDescent="0.25">
      <c r="A56" s="2">
        <f t="shared" si="1"/>
        <v>2012</v>
      </c>
      <c r="B56" s="33">
        <v>41153</v>
      </c>
      <c r="C56" s="34">
        <f>RevReqDetR!Q56</f>
        <v>68634654.239999995</v>
      </c>
      <c r="D56" s="35">
        <f>RevReqDetR!U56</f>
        <v>2764395.1099998634</v>
      </c>
      <c r="E56" s="34">
        <f t="shared" si="11"/>
        <v>71399049.34999986</v>
      </c>
      <c r="F56" s="34">
        <f>RevReqDetR!E56+RevReqDetR!V56</f>
        <v>650218.83266837441</v>
      </c>
      <c r="G56" s="34">
        <f>RevReqDetR!AG56</f>
        <v>0</v>
      </c>
      <c r="H56" s="34">
        <f t="shared" si="12"/>
        <v>0</v>
      </c>
      <c r="I56" s="35">
        <f>RevReqDetR!H56</f>
        <v>623682.94999999995</v>
      </c>
      <c r="J56" s="35">
        <f>RevReqDetR!M56</f>
        <v>623682.94999999995</v>
      </c>
      <c r="K56" s="34">
        <f t="shared" si="8"/>
        <v>0</v>
      </c>
      <c r="L56" s="35">
        <f>RevReqDetR!N56</f>
        <v>679242.05</v>
      </c>
      <c r="M56" s="35">
        <f>RevReqDetR!AA56</f>
        <v>0</v>
      </c>
      <c r="N56" s="35">
        <f t="shared" si="13"/>
        <v>679242.05</v>
      </c>
      <c r="O56" s="35">
        <f>RevReqDetR!AI56</f>
        <v>6106.6500000000005</v>
      </c>
      <c r="P56" s="35">
        <f>RevReqDetR!K56</f>
        <v>1302925</v>
      </c>
      <c r="Q56" s="35">
        <f>RevReqDetR!T56</f>
        <v>0</v>
      </c>
      <c r="R56" s="35">
        <f>RevReqDetR!W56</f>
        <v>719.35000000000036</v>
      </c>
      <c r="S56" s="35">
        <f>RevReqDetR!X56</f>
        <v>0</v>
      </c>
      <c r="T56" s="35">
        <f>RevReqDetR!Y56</f>
        <v>446094.09</v>
      </c>
      <c r="U56" s="35">
        <f t="shared" si="14"/>
        <v>856111.55999999982</v>
      </c>
      <c r="V56" s="35">
        <f>RevReqDetR!L56</f>
        <v>0</v>
      </c>
      <c r="W56" s="35">
        <f t="shared" si="10"/>
        <v>479455.97266837466</v>
      </c>
      <c r="Z56" s="29"/>
      <c r="AA56" s="1">
        <v>1</v>
      </c>
      <c r="AB56" s="2" t="str">
        <f t="shared" si="6"/>
        <v>Oct 2011 - Sep 2012</v>
      </c>
      <c r="AD56" s="5">
        <v>479455.97266837466</v>
      </c>
      <c r="AE56" s="26">
        <f t="shared" si="7"/>
        <v>0</v>
      </c>
      <c r="AF56" s="26"/>
    </row>
    <row r="57" spans="1:32" ht="15" hidden="1" outlineLevel="1" x14ac:dyDescent="0.25">
      <c r="A57" s="2">
        <f t="shared" si="1"/>
        <v>2012</v>
      </c>
      <c r="B57" s="33">
        <v>41183</v>
      </c>
      <c r="C57" s="34">
        <f>RevReqDetR!Q57</f>
        <v>68212121.019999996</v>
      </c>
      <c r="D57" s="35">
        <f>RevReqDetR!U57</f>
        <v>691748.38999986369</v>
      </c>
      <c r="E57" s="34">
        <f t="shared" si="11"/>
        <v>68903869.409999862</v>
      </c>
      <c r="F57" s="34">
        <f>RevReqDetR!E57+RevReqDetR!V57</f>
        <v>667642.0285602595</v>
      </c>
      <c r="G57" s="34">
        <f>RevReqDetR!AG57</f>
        <v>0</v>
      </c>
      <c r="H57" s="34">
        <f t="shared" si="12"/>
        <v>0</v>
      </c>
      <c r="I57" s="35">
        <f>RevReqDetR!H57</f>
        <v>638284.28</v>
      </c>
      <c r="J57" s="35">
        <f>RevReqDetR!M57</f>
        <v>638284.28</v>
      </c>
      <c r="K57" s="34">
        <f t="shared" si="8"/>
        <v>0</v>
      </c>
      <c r="L57" s="35">
        <f>RevReqDetR!N57</f>
        <v>422533.22</v>
      </c>
      <c r="M57" s="35">
        <f>RevReqDetR!AA57</f>
        <v>0</v>
      </c>
      <c r="N57" s="35">
        <f t="shared" si="13"/>
        <v>422533.22</v>
      </c>
      <c r="O57" s="35">
        <f>RevReqDetR!AI57</f>
        <v>4976.7999999999993</v>
      </c>
      <c r="P57" s="35">
        <f>RevReqDetR!K57</f>
        <v>1059725</v>
      </c>
      <c r="Q57" s="35">
        <f>RevReqDetR!T57</f>
        <v>-2145209.71</v>
      </c>
      <c r="R57" s="35">
        <f>RevReqDetR!W57</f>
        <v>0</v>
      </c>
      <c r="S57" s="35">
        <f>RevReqDetR!X57</f>
        <v>0</v>
      </c>
      <c r="T57" s="35">
        <f>RevReqDetR!Y57</f>
        <v>368628.13</v>
      </c>
      <c r="U57" s="35">
        <f t="shared" si="14"/>
        <v>-1454112.8399999999</v>
      </c>
      <c r="V57" s="35">
        <f>RevReqDetR!L57</f>
        <v>1092.5</v>
      </c>
      <c r="W57" s="35">
        <f t="shared" si="10"/>
        <v>2548172.3885602597</v>
      </c>
      <c r="Z57" s="29"/>
      <c r="AA57" s="1">
        <v>2</v>
      </c>
      <c r="AB57" s="2" t="str">
        <f t="shared" si="6"/>
        <v>Oct 2012 - Sep 2013</v>
      </c>
      <c r="AD57" s="5">
        <v>2548172.3885602597</v>
      </c>
      <c r="AE57" s="26">
        <f t="shared" si="7"/>
        <v>0</v>
      </c>
      <c r="AF57" s="26"/>
    </row>
    <row r="58" spans="1:32" ht="15" hidden="1" outlineLevel="1" x14ac:dyDescent="0.25">
      <c r="A58" s="2">
        <f t="shared" si="1"/>
        <v>2012</v>
      </c>
      <c r="B58" s="33">
        <v>41214</v>
      </c>
      <c r="C58" s="34">
        <f>RevReqDetR!Q58</f>
        <v>68104209.769999996</v>
      </c>
      <c r="D58" s="35">
        <f>RevReqDetR!U58</f>
        <v>1062873.4699998638</v>
      </c>
      <c r="E58" s="34">
        <f t="shared" si="11"/>
        <v>69167083.239999861</v>
      </c>
      <c r="F58" s="34">
        <f>RevReqDetR!E58+RevReqDetR!V58</f>
        <v>629002.31289371499</v>
      </c>
      <c r="G58" s="34">
        <f>RevReqDetR!AG58</f>
        <v>0</v>
      </c>
      <c r="H58" s="34">
        <f t="shared" si="12"/>
        <v>0</v>
      </c>
      <c r="I58" s="35">
        <f>RevReqDetR!H58</f>
        <v>614025.17999999993</v>
      </c>
      <c r="J58" s="35">
        <f>RevReqDetR!M58</f>
        <v>614025.17999999993</v>
      </c>
      <c r="K58" s="34">
        <f t="shared" si="8"/>
        <v>0</v>
      </c>
      <c r="L58" s="35">
        <f>RevReqDetR!N58</f>
        <v>107911.25000000012</v>
      </c>
      <c r="M58" s="35">
        <f>RevReqDetR!AA58</f>
        <v>0</v>
      </c>
      <c r="N58" s="35">
        <f t="shared" si="13"/>
        <v>107911.25000000012</v>
      </c>
      <c r="O58" s="35">
        <f>RevReqDetR!AI58</f>
        <v>5777.59</v>
      </c>
      <c r="P58" s="35">
        <f>RevReqDetR!K58</f>
        <v>697300</v>
      </c>
      <c r="Q58" s="35">
        <f>RevReqDetR!T58</f>
        <v>0</v>
      </c>
      <c r="R58" s="35">
        <f>RevReqDetR!W58</f>
        <v>0</v>
      </c>
      <c r="S58" s="35">
        <f>RevReqDetR!X58</f>
        <v>0</v>
      </c>
      <c r="T58" s="35">
        <f>RevReqDetR!Y58</f>
        <v>326174.92</v>
      </c>
      <c r="U58" s="35">
        <f t="shared" si="14"/>
        <v>371125.08</v>
      </c>
      <c r="V58" s="35">
        <f>RevReqDetR!L58</f>
        <v>24636.43</v>
      </c>
      <c r="W58" s="35">
        <f t="shared" si="10"/>
        <v>346929.64289371506</v>
      </c>
      <c r="Z58" s="29"/>
      <c r="AA58" s="1">
        <v>2</v>
      </c>
      <c r="AB58" s="2" t="str">
        <f t="shared" si="6"/>
        <v>Oct 2012 - Sep 2013</v>
      </c>
      <c r="AD58" s="5">
        <v>346929.64289371506</v>
      </c>
      <c r="AE58" s="26">
        <f t="shared" si="7"/>
        <v>0</v>
      </c>
      <c r="AF58" s="26"/>
    </row>
    <row r="59" spans="1:32" ht="15" hidden="1" outlineLevel="1" collapsed="1" x14ac:dyDescent="0.25">
      <c r="A59" s="2">
        <f t="shared" si="1"/>
        <v>2012</v>
      </c>
      <c r="B59" s="33">
        <v>41244</v>
      </c>
      <c r="C59" s="34">
        <f>RevReqDetR!Q59</f>
        <v>68251149.679999992</v>
      </c>
      <c r="D59" s="35">
        <f>RevReqDetR!U59</f>
        <v>1287922.4699998638</v>
      </c>
      <c r="E59" s="34">
        <f>C59+D59</f>
        <v>69539072.149999857</v>
      </c>
      <c r="F59" s="34">
        <f>RevReqDetR!E59+RevReqDetR!V59</f>
        <v>652434.44637154602</v>
      </c>
      <c r="G59" s="34">
        <f>RevReqDetR!AG59</f>
        <v>0</v>
      </c>
      <c r="H59" s="34">
        <f>(G58+G59)/2*$J$5</f>
        <v>0</v>
      </c>
      <c r="I59" s="35">
        <f>RevReqDetR!H59</f>
        <v>633727.41999999993</v>
      </c>
      <c r="J59" s="35">
        <f>RevReqDetR!M59</f>
        <v>486787.51</v>
      </c>
      <c r="K59" s="34">
        <f>I59-J59</f>
        <v>146939.90999999992</v>
      </c>
      <c r="L59" s="35">
        <f>RevReqDetR!N59</f>
        <v>0</v>
      </c>
      <c r="M59" s="35">
        <f>RevReqDetR!AA59</f>
        <v>0</v>
      </c>
      <c r="N59" s="35">
        <f>L59+M59</f>
        <v>0</v>
      </c>
      <c r="O59" s="35">
        <f>RevReqDetR!AI59</f>
        <v>3961.6600000000003</v>
      </c>
      <c r="P59" s="35">
        <f>RevReqDetR!K59</f>
        <v>486875</v>
      </c>
      <c r="Q59" s="35">
        <f>RevReqDetR!T59</f>
        <v>0</v>
      </c>
      <c r="R59" s="35">
        <f>RevReqDetR!W59</f>
        <v>27513</v>
      </c>
      <c r="S59" s="35">
        <f>RevReqDetR!X59</f>
        <v>0</v>
      </c>
      <c r="T59" s="35">
        <f>RevReqDetR!Y59</f>
        <v>261826</v>
      </c>
      <c r="U59" s="35">
        <f>P59+Q59-R59+S59-T59</f>
        <v>197536</v>
      </c>
      <c r="V59" s="35">
        <f>RevReqDetR!L59</f>
        <v>-87.49</v>
      </c>
      <c r="W59" s="35">
        <f>F59+H59-K59+N59+O59-U59-V59</f>
        <v>312007.68637154606</v>
      </c>
      <c r="Z59" s="29"/>
      <c r="AA59" s="1">
        <v>2</v>
      </c>
      <c r="AB59" s="2" t="str">
        <f t="shared" si="6"/>
        <v>Oct 2012 - Sep 2013</v>
      </c>
      <c r="AD59" s="5">
        <v>312007.68637154606</v>
      </c>
      <c r="AE59" s="26">
        <f t="shared" si="7"/>
        <v>0</v>
      </c>
      <c r="AF59" s="26"/>
    </row>
    <row r="60" spans="1:32" ht="15" hidden="1" outlineLevel="1" x14ac:dyDescent="0.25">
      <c r="A60" s="2">
        <f t="shared" si="1"/>
        <v>2013</v>
      </c>
      <c r="B60" s="33">
        <v>41275</v>
      </c>
      <c r="C60" s="34">
        <f>RevReqDetR!Q60</f>
        <v>68479214.609999999</v>
      </c>
      <c r="D60" s="35">
        <f>RevReqDetR!U60</f>
        <v>1472228.8899998637</v>
      </c>
      <c r="E60" s="34">
        <f t="shared" si="11"/>
        <v>69951443.499999866</v>
      </c>
      <c r="F60" s="34">
        <f>RevReqDetR!E60+RevReqDetR!V60</f>
        <v>656090.41951641545</v>
      </c>
      <c r="G60" s="34">
        <f>RevReqDetR!AG60</f>
        <v>0</v>
      </c>
      <c r="H60" s="34">
        <f t="shared" si="12"/>
        <v>0</v>
      </c>
      <c r="I60" s="35">
        <f>RevReqDetR!H60</f>
        <v>635234.92999999993</v>
      </c>
      <c r="J60" s="35">
        <f>RevReqDetR!M60</f>
        <v>407170</v>
      </c>
      <c r="K60" s="34">
        <f t="shared" si="8"/>
        <v>228064.92999999993</v>
      </c>
      <c r="L60" s="35">
        <f>RevReqDetR!N60</f>
        <v>0</v>
      </c>
      <c r="M60" s="35">
        <f>RevReqDetR!AA60</f>
        <v>0</v>
      </c>
      <c r="N60" s="35">
        <f t="shared" si="13"/>
        <v>0</v>
      </c>
      <c r="O60" s="35">
        <f>RevReqDetR!AI60</f>
        <v>6577.38</v>
      </c>
      <c r="P60" s="35">
        <f>RevReqDetR!K60</f>
        <v>407075</v>
      </c>
      <c r="Q60" s="35">
        <f>RevReqDetR!T60</f>
        <v>0</v>
      </c>
      <c r="R60" s="35">
        <f>RevReqDetR!W60</f>
        <v>0</v>
      </c>
      <c r="S60" s="35">
        <f>RevReqDetR!X60</f>
        <v>0</v>
      </c>
      <c r="T60" s="35">
        <f>RevReqDetR!Y60</f>
        <v>222768.58</v>
      </c>
      <c r="U60" s="35">
        <f t="shared" si="14"/>
        <v>184306.42</v>
      </c>
      <c r="V60" s="35">
        <f>RevReqDetR!L60</f>
        <v>95</v>
      </c>
      <c r="W60" s="35">
        <f t="shared" si="10"/>
        <v>250201.44951641551</v>
      </c>
      <c r="Z60" s="29"/>
      <c r="AA60" s="1">
        <v>2</v>
      </c>
      <c r="AB60" s="2" t="str">
        <f t="shared" si="6"/>
        <v>Oct 2012 - Sep 2013</v>
      </c>
      <c r="AD60" s="5">
        <v>250201.44951641551</v>
      </c>
      <c r="AE60" s="26">
        <f t="shared" si="7"/>
        <v>0</v>
      </c>
      <c r="AF60" s="26"/>
    </row>
    <row r="61" spans="1:32" ht="15" hidden="1" outlineLevel="1" x14ac:dyDescent="0.25">
      <c r="A61" s="2">
        <f t="shared" si="1"/>
        <v>2013</v>
      </c>
      <c r="B61" s="33">
        <v>41306</v>
      </c>
      <c r="C61" s="34">
        <f>RevReqDetR!Q61</f>
        <v>68598030.670000002</v>
      </c>
      <c r="D61" s="35">
        <f>RevReqDetR!U61</f>
        <v>1691072.6899998637</v>
      </c>
      <c r="E61" s="34">
        <f t="shared" si="11"/>
        <v>70289103.359999865</v>
      </c>
      <c r="F61" s="34">
        <f>RevReqDetR!E61+RevReqDetR!V61</f>
        <v>596091.45357315044</v>
      </c>
      <c r="G61" s="34">
        <f>RevReqDetR!AG61</f>
        <v>0</v>
      </c>
      <c r="H61" s="36">
        <f>(G60+G61)/2*$J$5</f>
        <v>0</v>
      </c>
      <c r="I61" s="35">
        <f>RevReqDetR!H61</f>
        <v>575718.56000000006</v>
      </c>
      <c r="J61" s="35">
        <f>RevReqDetR!M61</f>
        <v>456902.5</v>
      </c>
      <c r="K61" s="34">
        <f t="shared" si="8"/>
        <v>118816.06000000006</v>
      </c>
      <c r="L61" s="35">
        <f>RevReqDetR!N61</f>
        <v>0</v>
      </c>
      <c r="M61" s="35">
        <f>RevReqDetR!AA61</f>
        <v>0</v>
      </c>
      <c r="N61" s="35">
        <f t="shared" si="13"/>
        <v>0</v>
      </c>
      <c r="O61" s="35">
        <f>RevReqDetR!AI61</f>
        <v>6580.77</v>
      </c>
      <c r="P61" s="35">
        <f>RevReqDetR!K61</f>
        <v>455525</v>
      </c>
      <c r="Q61" s="35">
        <f>RevReqDetR!T61</f>
        <v>0</v>
      </c>
      <c r="R61" s="35">
        <f>RevReqDetR!W61</f>
        <v>0</v>
      </c>
      <c r="S61" s="35">
        <f>RevReqDetR!X61</f>
        <v>0</v>
      </c>
      <c r="T61" s="35">
        <f>RevReqDetR!Y61</f>
        <v>236681.2</v>
      </c>
      <c r="U61" s="35">
        <f t="shared" si="14"/>
        <v>218843.8</v>
      </c>
      <c r="V61" s="35">
        <f>RevReqDetR!L61</f>
        <v>1377.5</v>
      </c>
      <c r="W61" s="35">
        <f t="shared" si="10"/>
        <v>263634.86357315042</v>
      </c>
      <c r="Z61" s="29"/>
      <c r="AA61" s="1">
        <v>1</v>
      </c>
      <c r="AB61" s="2" t="str">
        <f t="shared" si="6"/>
        <v>Oct 2012 - Sep 2013</v>
      </c>
      <c r="AD61" s="5">
        <v>263634.86357315042</v>
      </c>
      <c r="AE61" s="26">
        <f t="shared" si="7"/>
        <v>0</v>
      </c>
      <c r="AF61" s="26"/>
    </row>
    <row r="62" spans="1:32" ht="15" hidden="1" outlineLevel="1" x14ac:dyDescent="0.25">
      <c r="A62" s="2">
        <f t="shared" si="1"/>
        <v>2013</v>
      </c>
      <c r="B62" s="33">
        <v>41334</v>
      </c>
      <c r="C62" s="34">
        <f>RevReqDetR!Q62</f>
        <v>68704101.359999999</v>
      </c>
      <c r="D62" s="35">
        <f>RevReqDetR!U62</f>
        <v>234805.99999986368</v>
      </c>
      <c r="E62" s="34">
        <f t="shared" si="11"/>
        <v>68938907.359999865</v>
      </c>
      <c r="F62" s="34">
        <f>RevReqDetR!E62+RevReqDetR!V62</f>
        <v>659487.31435120606</v>
      </c>
      <c r="G62" s="34">
        <f>RevReqDetR!AG62</f>
        <v>0</v>
      </c>
      <c r="H62" s="34">
        <f t="shared" si="12"/>
        <v>0</v>
      </c>
      <c r="I62" s="35">
        <f>RevReqDetR!H62</f>
        <v>638593.18999999994</v>
      </c>
      <c r="J62" s="35">
        <f>RevReqDetR!M62</f>
        <v>532522.5</v>
      </c>
      <c r="K62" s="34">
        <f t="shared" si="8"/>
        <v>106070.68999999994</v>
      </c>
      <c r="L62" s="35">
        <f>RevReqDetR!N62</f>
        <v>0</v>
      </c>
      <c r="M62" s="35">
        <f>RevReqDetR!AA62</f>
        <v>0</v>
      </c>
      <c r="N62" s="35">
        <f t="shared" si="13"/>
        <v>0</v>
      </c>
      <c r="O62" s="35">
        <f>RevReqDetR!AI62</f>
        <v>6960.81</v>
      </c>
      <c r="P62" s="35">
        <f>RevReqDetR!K62</f>
        <v>532475</v>
      </c>
      <c r="Q62" s="35">
        <f>RevReqDetR!T62</f>
        <v>-957875.7699999999</v>
      </c>
      <c r="R62" s="35">
        <f>RevReqDetR!W62</f>
        <v>7360</v>
      </c>
      <c r="S62" s="35">
        <f>RevReqDetR!X62</f>
        <v>0</v>
      </c>
      <c r="T62" s="35">
        <f>RevReqDetR!Y62</f>
        <v>298320.52</v>
      </c>
      <c r="U62" s="35">
        <f t="shared" si="14"/>
        <v>-731081.28999999992</v>
      </c>
      <c r="V62" s="35">
        <f>RevReqDetR!L62</f>
        <v>47.5</v>
      </c>
      <c r="W62" s="35">
        <f t="shared" si="10"/>
        <v>1291411.2243512061</v>
      </c>
      <c r="Z62" s="29"/>
      <c r="AA62" s="1">
        <v>2</v>
      </c>
      <c r="AB62" s="2" t="str">
        <f t="shared" si="6"/>
        <v>Oct 2012 - Sep 2013</v>
      </c>
      <c r="AD62" s="5">
        <v>1291411.2243512061</v>
      </c>
      <c r="AE62" s="26">
        <f t="shared" si="7"/>
        <v>0</v>
      </c>
      <c r="AF62" s="26"/>
    </row>
    <row r="63" spans="1:32" ht="15" hidden="1" outlineLevel="1" x14ac:dyDescent="0.25">
      <c r="A63" s="2">
        <f t="shared" si="1"/>
        <v>2013</v>
      </c>
      <c r="B63" s="33">
        <v>41365</v>
      </c>
      <c r="C63" s="34">
        <f>RevReqDetR!Q63</f>
        <v>68184154.129999995</v>
      </c>
      <c r="D63" s="35">
        <f>RevReqDetR!U63</f>
        <v>703587.2899998636</v>
      </c>
      <c r="E63" s="34">
        <f t="shared" si="11"/>
        <v>68887741.419999853</v>
      </c>
      <c r="F63" s="34">
        <f>RevReqDetR!E63+RevReqDetR!V63</f>
        <v>629305.47547470417</v>
      </c>
      <c r="G63" s="34">
        <f>RevReqDetR!AG63</f>
        <v>0</v>
      </c>
      <c r="H63" s="34">
        <f t="shared" si="12"/>
        <v>0</v>
      </c>
      <c r="I63" s="35">
        <f>RevReqDetR!H63</f>
        <v>618817.77</v>
      </c>
      <c r="J63" s="35">
        <f>RevReqDetR!M63</f>
        <v>1138765</v>
      </c>
      <c r="K63" s="34">
        <f>I63-J63</f>
        <v>-519947.23</v>
      </c>
      <c r="L63" s="35">
        <f>RevReqDetR!N63</f>
        <v>0</v>
      </c>
      <c r="M63" s="35">
        <f>RevReqDetR!AA63</f>
        <v>0</v>
      </c>
      <c r="N63" s="35">
        <f t="shared" si="13"/>
        <v>0</v>
      </c>
      <c r="O63" s="35">
        <f>RevReqDetR!AI63</f>
        <v>6798.2999999999993</v>
      </c>
      <c r="P63" s="35">
        <f>RevReqDetR!K63</f>
        <v>1138575</v>
      </c>
      <c r="Q63" s="35">
        <f>RevReqDetR!T63</f>
        <v>0</v>
      </c>
      <c r="R63" s="35">
        <f>RevReqDetR!W63</f>
        <v>0</v>
      </c>
      <c r="S63" s="35">
        <f>RevReqDetR!X63</f>
        <v>0</v>
      </c>
      <c r="T63" s="35">
        <f>RevReqDetR!Y63</f>
        <v>669793.71</v>
      </c>
      <c r="U63" s="35">
        <f t="shared" si="14"/>
        <v>468781.29000000004</v>
      </c>
      <c r="V63" s="35">
        <f>RevReqDetR!L63</f>
        <v>190</v>
      </c>
      <c r="W63" s="35">
        <f t="shared" si="10"/>
        <v>687079.71547470405</v>
      </c>
      <c r="Z63" s="29"/>
      <c r="AA63" s="1">
        <v>2</v>
      </c>
      <c r="AB63" s="2" t="str">
        <f t="shared" si="6"/>
        <v>Oct 2012 - Sep 2013</v>
      </c>
      <c r="AD63" s="5">
        <v>687079.71547470405</v>
      </c>
      <c r="AE63" s="26">
        <f t="shared" si="7"/>
        <v>0</v>
      </c>
      <c r="AF63" s="26"/>
    </row>
    <row r="64" spans="1:32" ht="15" hidden="1" outlineLevel="1" x14ac:dyDescent="0.25">
      <c r="A64" s="2">
        <f t="shared" si="1"/>
        <v>2013</v>
      </c>
      <c r="B64" s="33">
        <v>41395</v>
      </c>
      <c r="C64" s="34">
        <f>RevReqDetR!Q64</f>
        <v>67542492.159999996</v>
      </c>
      <c r="D64" s="35">
        <f>RevReqDetR!U64</f>
        <v>511253.2499998475</v>
      </c>
      <c r="E64" s="34">
        <f t="shared" si="11"/>
        <v>68053745.409999847</v>
      </c>
      <c r="F64" s="34">
        <f>RevReqDetR!E64+RevReqDetR!V64</f>
        <v>646277.35617430462</v>
      </c>
      <c r="G64" s="34">
        <f>RevReqDetR!AG64</f>
        <v>0</v>
      </c>
      <c r="H64" s="34">
        <f t="shared" si="12"/>
        <v>0</v>
      </c>
      <c r="I64" s="35">
        <f>RevReqDetR!H64</f>
        <v>634615.53</v>
      </c>
      <c r="J64" s="35">
        <f>RevReqDetR!M64</f>
        <v>714559.8899999999</v>
      </c>
      <c r="K64" s="34">
        <f t="shared" si="8"/>
        <v>-79944.35999999987</v>
      </c>
      <c r="L64" s="35">
        <f>RevReqDetR!N64</f>
        <v>561717.6100000001</v>
      </c>
      <c r="M64" s="35">
        <f>RevReqDetR!AA64</f>
        <v>0</v>
      </c>
      <c r="N64" s="35">
        <f t="shared" si="13"/>
        <v>561717.6100000001</v>
      </c>
      <c r="O64" s="35">
        <f>RevReqDetR!AI64</f>
        <v>8304.5</v>
      </c>
      <c r="P64" s="35">
        <f>RevReqDetR!K64</f>
        <v>1274425</v>
      </c>
      <c r="Q64" s="35">
        <f>RevReqDetR!T64</f>
        <v>-197082.55000003567</v>
      </c>
      <c r="R64" s="35">
        <f>RevReqDetR!W64</f>
        <v>7744</v>
      </c>
      <c r="S64" s="35">
        <f>RevReqDetR!X64</f>
        <v>0</v>
      </c>
      <c r="T64" s="35">
        <f>RevReqDetR!Y64</f>
        <v>763823.27</v>
      </c>
      <c r="U64" s="35">
        <f t="shared" si="14"/>
        <v>305775.17999996431</v>
      </c>
      <c r="V64" s="35">
        <f>RevReqDetR!L64</f>
        <v>1852.5</v>
      </c>
      <c r="W64" s="35">
        <f t="shared" si="10"/>
        <v>988616.14617434028</v>
      </c>
      <c r="Z64" s="29"/>
      <c r="AA64" s="1">
        <v>2</v>
      </c>
      <c r="AB64" s="2" t="str">
        <f t="shared" si="6"/>
        <v>Oct 2012 - Sep 2013</v>
      </c>
      <c r="AD64" s="5">
        <v>988616.14617434028</v>
      </c>
      <c r="AE64" s="26">
        <f t="shared" si="7"/>
        <v>0</v>
      </c>
      <c r="AF64" s="26"/>
    </row>
    <row r="65" spans="1:32" ht="15" hidden="1" outlineLevel="1" x14ac:dyDescent="0.25">
      <c r="A65" s="2">
        <f t="shared" si="1"/>
        <v>2013</v>
      </c>
      <c r="B65" s="33">
        <v>41426</v>
      </c>
      <c r="C65" s="34">
        <f>RevReqDetR!Q65</f>
        <v>66762069.609999999</v>
      </c>
      <c r="D65" s="35">
        <f>RevReqDetR!U65</f>
        <v>1047714.0899998475</v>
      </c>
      <c r="E65" s="34">
        <f t="shared" si="11"/>
        <v>67809783.699999854</v>
      </c>
      <c r="F65" s="34">
        <f>RevReqDetR!E65+RevReqDetR!V65</f>
        <v>621169.05391249445</v>
      </c>
      <c r="G65" s="34">
        <f>RevReqDetR!AG65</f>
        <v>0</v>
      </c>
      <c r="H65" s="34">
        <f t="shared" si="12"/>
        <v>0</v>
      </c>
      <c r="I65" s="35">
        <f>RevReqDetR!H65</f>
        <v>608399.44999999995</v>
      </c>
      <c r="J65" s="35">
        <f>RevReqDetR!M65</f>
        <v>608399.44999999995</v>
      </c>
      <c r="K65" s="34">
        <f t="shared" si="8"/>
        <v>0</v>
      </c>
      <c r="L65" s="35">
        <f>RevReqDetR!N65</f>
        <v>780422.55</v>
      </c>
      <c r="M65" s="35">
        <f>RevReqDetR!AA65</f>
        <v>0</v>
      </c>
      <c r="N65" s="35">
        <f t="shared" si="13"/>
        <v>780422.55</v>
      </c>
      <c r="O65" s="35">
        <f>RevReqDetR!AI65</f>
        <v>7803.58</v>
      </c>
      <c r="P65" s="35">
        <f>RevReqDetR!K65</f>
        <v>1365150</v>
      </c>
      <c r="Q65" s="35">
        <f>RevReqDetR!T65</f>
        <v>0</v>
      </c>
      <c r="R65" s="35">
        <f>RevReqDetR!W65</f>
        <v>-393.3</v>
      </c>
      <c r="S65" s="35">
        <f>RevReqDetR!X65</f>
        <v>0</v>
      </c>
      <c r="T65" s="35">
        <f>RevReqDetR!Y65</f>
        <v>828689.16</v>
      </c>
      <c r="U65" s="35">
        <f>P65+Q65-R65+S65-T65</f>
        <v>536854.14</v>
      </c>
      <c r="V65" s="35">
        <f>RevReqDetR!L65</f>
        <v>23672</v>
      </c>
      <c r="W65" s="35">
        <f t="shared" si="10"/>
        <v>848869.04391249467</v>
      </c>
      <c r="Z65" s="29"/>
      <c r="AA65" s="1">
        <v>2</v>
      </c>
      <c r="AB65" s="2" t="str">
        <f t="shared" si="6"/>
        <v>Oct 2012 - Sep 2013</v>
      </c>
      <c r="AD65" s="5">
        <v>848869.04391249467</v>
      </c>
      <c r="AE65" s="26">
        <f t="shared" si="7"/>
        <v>0</v>
      </c>
      <c r="AF65" s="26"/>
    </row>
    <row r="66" spans="1:32" ht="15" hidden="1" outlineLevel="1" x14ac:dyDescent="0.25">
      <c r="A66" s="2">
        <f t="shared" si="1"/>
        <v>2013</v>
      </c>
      <c r="B66" s="33">
        <v>41456</v>
      </c>
      <c r="C66" s="34">
        <f>RevReqDetR!Q66</f>
        <v>65981398.530000001</v>
      </c>
      <c r="D66" s="35">
        <f>RevReqDetR!U66</f>
        <v>541144.75999984739</v>
      </c>
      <c r="E66" s="34">
        <f t="shared" si="11"/>
        <v>66522543.28999985</v>
      </c>
      <c r="F66" s="34">
        <f>RevReqDetR!E66+RevReqDetR!V66</f>
        <v>636855.58575910097</v>
      </c>
      <c r="G66" s="34">
        <f>RevReqDetR!AG66</f>
        <v>0</v>
      </c>
      <c r="H66" s="34">
        <f t="shared" si="12"/>
        <v>0</v>
      </c>
      <c r="I66" s="35">
        <f>RevReqDetR!H66</f>
        <v>621481.41999999993</v>
      </c>
      <c r="J66" s="35">
        <f>RevReqDetR!M66</f>
        <v>621481.41999999993</v>
      </c>
      <c r="K66" s="34">
        <f t="shared" si="8"/>
        <v>0</v>
      </c>
      <c r="L66" s="35">
        <f>RevReqDetR!N66</f>
        <v>780671.08000000007</v>
      </c>
      <c r="M66" s="35">
        <f>RevReqDetR!AA66</f>
        <v>0</v>
      </c>
      <c r="N66" s="35">
        <f t="shared" si="13"/>
        <v>780671.08000000007</v>
      </c>
      <c r="O66" s="35">
        <f>RevReqDetR!AI66</f>
        <v>6608.75</v>
      </c>
      <c r="P66" s="35">
        <f>RevReqDetR!K66</f>
        <v>1393175</v>
      </c>
      <c r="Q66" s="35">
        <f>RevReqDetR!T66</f>
        <v>-339100.7699999999</v>
      </c>
      <c r="R66" s="35">
        <f>RevReqDetR!W66</f>
        <v>7336</v>
      </c>
      <c r="S66" s="35">
        <f>RevReqDetR!X66</f>
        <v>0</v>
      </c>
      <c r="T66" s="35">
        <f>RevReqDetR!Y66</f>
        <v>852681.76</v>
      </c>
      <c r="U66" s="35">
        <f t="shared" si="14"/>
        <v>194056.46999999997</v>
      </c>
      <c r="V66" s="35">
        <f>RevReqDetR!L66</f>
        <v>8977.5</v>
      </c>
      <c r="W66" s="35">
        <f>F66+H66-K66+N66+O66-U66-V66</f>
        <v>1221101.4457591011</v>
      </c>
      <c r="Z66" s="29"/>
      <c r="AA66" s="1">
        <v>1</v>
      </c>
      <c r="AB66" s="2" t="str">
        <f t="shared" si="6"/>
        <v>Oct 2012 - Sep 2013</v>
      </c>
      <c r="AD66" s="5">
        <v>1221101.4457591011</v>
      </c>
      <c r="AE66" s="26">
        <f t="shared" si="7"/>
        <v>0</v>
      </c>
      <c r="AF66" s="26"/>
    </row>
    <row r="67" spans="1:32" ht="15" hidden="1" outlineLevel="1" x14ac:dyDescent="0.25">
      <c r="A67" s="2">
        <f t="shared" si="1"/>
        <v>2013</v>
      </c>
      <c r="B67" s="33">
        <v>41487</v>
      </c>
      <c r="C67" s="34">
        <f>RevReqDetR!Q67</f>
        <v>65269825.100000001</v>
      </c>
      <c r="D67" s="35">
        <f>RevReqDetR!U67</f>
        <v>1055833.0699998473</v>
      </c>
      <c r="E67" s="34">
        <f t="shared" si="11"/>
        <v>66325658.169999845</v>
      </c>
      <c r="F67" s="34">
        <f>RevReqDetR!E67+RevReqDetR!V67</f>
        <v>627286.16869988944</v>
      </c>
      <c r="G67" s="34">
        <f>RevReqDetR!AG67</f>
        <v>0</v>
      </c>
      <c r="H67" s="34">
        <f t="shared" si="12"/>
        <v>0</v>
      </c>
      <c r="I67" s="35">
        <f>RevReqDetR!H67</f>
        <v>614151.56999999995</v>
      </c>
      <c r="J67" s="35">
        <f>RevReqDetR!M67</f>
        <v>614151.56999999995</v>
      </c>
      <c r="K67" s="34">
        <f t="shared" si="8"/>
        <v>0</v>
      </c>
      <c r="L67" s="35">
        <f>RevReqDetR!N67</f>
        <v>711573.43</v>
      </c>
      <c r="M67" s="35">
        <f>RevReqDetR!AA67</f>
        <v>0</v>
      </c>
      <c r="N67" s="35">
        <f t="shared" si="13"/>
        <v>711573.43</v>
      </c>
      <c r="O67" s="35">
        <f>RevReqDetR!AI67</f>
        <v>9895.2999999999993</v>
      </c>
      <c r="P67" s="35">
        <f>RevReqDetR!K67</f>
        <v>1325725</v>
      </c>
      <c r="Q67" s="35">
        <f>RevReqDetR!T67</f>
        <v>0</v>
      </c>
      <c r="R67" s="35">
        <f>RevReqDetR!W67</f>
        <v>0</v>
      </c>
      <c r="S67" s="35">
        <f>RevReqDetR!X67</f>
        <v>0</v>
      </c>
      <c r="T67" s="35">
        <f>RevReqDetR!Y67</f>
        <v>811036.69</v>
      </c>
      <c r="U67" s="35">
        <f t="shared" si="14"/>
        <v>514688.31000000006</v>
      </c>
      <c r="V67" s="35">
        <f>RevReqDetR!L67</f>
        <v>0</v>
      </c>
      <c r="W67" s="35">
        <f t="shared" si="10"/>
        <v>834066.5886998896</v>
      </c>
      <c r="Z67" s="29"/>
      <c r="AA67" s="1">
        <v>2</v>
      </c>
      <c r="AB67" s="2" t="str">
        <f t="shared" si="6"/>
        <v>Oct 2012 - Sep 2013</v>
      </c>
      <c r="AD67" s="5">
        <v>834066.5886998896</v>
      </c>
      <c r="AE67" s="26">
        <f t="shared" si="7"/>
        <v>0</v>
      </c>
      <c r="AF67" s="26"/>
    </row>
    <row r="68" spans="1:32" ht="15" hidden="1" outlineLevel="1" x14ac:dyDescent="0.25">
      <c r="A68" s="2">
        <f t="shared" si="1"/>
        <v>2013</v>
      </c>
      <c r="B68" s="33">
        <v>41518</v>
      </c>
      <c r="C68" s="34">
        <f>RevReqDetR!Q68</f>
        <v>64587804.780000001</v>
      </c>
      <c r="D68" s="35">
        <f>RevReqDetR!U68</f>
        <v>1649716.0699998473</v>
      </c>
      <c r="E68" s="34">
        <f t="shared" si="11"/>
        <v>66237520.849999845</v>
      </c>
      <c r="F68" s="34">
        <f>RevReqDetR!E68+RevReqDetR!V68</f>
        <v>605442.63512270886</v>
      </c>
      <c r="G68" s="34">
        <f>RevReqDetR!AG68</f>
        <v>0</v>
      </c>
      <c r="H68" s="34">
        <f t="shared" si="12"/>
        <v>0</v>
      </c>
      <c r="I68" s="35">
        <f>RevReqDetR!H68</f>
        <v>588177.17999999993</v>
      </c>
      <c r="J68" s="35">
        <f>RevReqDetR!M68</f>
        <v>588177.17999999993</v>
      </c>
      <c r="K68" s="34">
        <f t="shared" si="8"/>
        <v>0</v>
      </c>
      <c r="L68" s="35">
        <f>RevReqDetR!N68</f>
        <v>682020.32000000007</v>
      </c>
      <c r="M68" s="35">
        <f>RevReqDetR!AA68</f>
        <v>0</v>
      </c>
      <c r="N68" s="35">
        <f t="shared" si="13"/>
        <v>682020.32000000007</v>
      </c>
      <c r="O68" s="35">
        <f>RevReqDetR!AI68</f>
        <v>8722</v>
      </c>
      <c r="P68" s="35">
        <f>RevReqDetR!K68</f>
        <v>1270150</v>
      </c>
      <c r="Q68" s="35">
        <f>RevReqDetR!T68</f>
        <v>0</v>
      </c>
      <c r="R68" s="35">
        <f>RevReqDetR!W68</f>
        <v>2322.0100000000002</v>
      </c>
      <c r="S68" s="35">
        <f>RevReqDetR!X68</f>
        <v>0</v>
      </c>
      <c r="T68" s="35">
        <f>RevReqDetR!Y68</f>
        <v>676267</v>
      </c>
      <c r="U68" s="35">
        <f t="shared" si="14"/>
        <v>591560.99</v>
      </c>
      <c r="V68" s="35">
        <f>RevReqDetR!L68</f>
        <v>47.5</v>
      </c>
      <c r="W68" s="35">
        <f t="shared" si="10"/>
        <v>704576.46512270882</v>
      </c>
      <c r="Z68" s="29"/>
      <c r="AA68" s="1">
        <v>2</v>
      </c>
      <c r="AB68" s="2" t="str">
        <f t="shared" si="6"/>
        <v>Oct 2012 - Sep 2013</v>
      </c>
      <c r="AD68" s="5">
        <v>704576.46512270882</v>
      </c>
      <c r="AE68" s="26">
        <f t="shared" si="7"/>
        <v>0</v>
      </c>
      <c r="AF68" s="26"/>
    </row>
    <row r="69" spans="1:32" ht="15" hidden="1" outlineLevel="1" x14ac:dyDescent="0.25">
      <c r="A69" s="2">
        <f t="shared" si="1"/>
        <v>2013</v>
      </c>
      <c r="B69" s="33">
        <v>41548</v>
      </c>
      <c r="C69" s="34">
        <f>RevReqDetR!Q69</f>
        <v>63919791.310000002</v>
      </c>
      <c r="D69" s="35">
        <f>RevReqDetR!U69</f>
        <v>512717.52999984729</v>
      </c>
      <c r="E69" s="34">
        <f t="shared" si="11"/>
        <v>64432508.839999847</v>
      </c>
      <c r="F69" s="34">
        <f>RevReqDetR!E69+RevReqDetR!V69</f>
        <v>620728.2514114303</v>
      </c>
      <c r="G69" s="34">
        <f>RevReqDetR!AG69</f>
        <v>0</v>
      </c>
      <c r="H69" s="34">
        <f t="shared" si="12"/>
        <v>0</v>
      </c>
      <c r="I69" s="35">
        <f>RevReqDetR!H69</f>
        <v>601524.02999999991</v>
      </c>
      <c r="J69" s="35">
        <f>RevReqDetR!M69</f>
        <v>601524.02999999991</v>
      </c>
      <c r="K69" s="34">
        <f t="shared" si="8"/>
        <v>0</v>
      </c>
      <c r="L69" s="35">
        <f>RevReqDetR!N69</f>
        <v>668013.47000000009</v>
      </c>
      <c r="M69" s="35">
        <f>RevReqDetR!AA69</f>
        <v>0</v>
      </c>
      <c r="N69" s="35">
        <f t="shared" si="13"/>
        <v>668013.47000000009</v>
      </c>
      <c r="O69" s="35">
        <f>RevReqDetR!AI69</f>
        <v>11618.83</v>
      </c>
      <c r="P69" s="35">
        <f>RevReqDetR!K69</f>
        <v>1228825</v>
      </c>
      <c r="Q69" s="35">
        <f>RevReqDetR!T69</f>
        <v>-415165.47</v>
      </c>
      <c r="R69" s="35">
        <f>RevReqDetR!W69</f>
        <v>7357</v>
      </c>
      <c r="S69" s="35">
        <f>RevReqDetR!X69</f>
        <v>0</v>
      </c>
      <c r="T69" s="35">
        <f>RevReqDetR!Y69</f>
        <v>716107.47</v>
      </c>
      <c r="U69" s="35">
        <f t="shared" si="14"/>
        <v>90195.060000000056</v>
      </c>
      <c r="V69" s="35">
        <f>RevReqDetR!L69</f>
        <v>40712.5</v>
      </c>
      <c r="W69" s="35">
        <f t="shared" si="10"/>
        <v>1169452.9914114303</v>
      </c>
      <c r="Z69" s="29"/>
      <c r="AA69" s="1">
        <v>2</v>
      </c>
      <c r="AB69" s="2" t="str">
        <f t="shared" si="6"/>
        <v>Oct 2013 - Sep 2014</v>
      </c>
      <c r="AD69" s="5">
        <v>1169452.9914114303</v>
      </c>
      <c r="AE69" s="26">
        <f t="shared" si="7"/>
        <v>0</v>
      </c>
      <c r="AF69" s="26"/>
    </row>
    <row r="70" spans="1:32" ht="15" hidden="1" outlineLevel="1" x14ac:dyDescent="0.25">
      <c r="A70" s="2">
        <f t="shared" si="1"/>
        <v>2013</v>
      </c>
      <c r="B70" s="33">
        <v>41579</v>
      </c>
      <c r="C70" s="34">
        <f>RevReqDetR!Q70</f>
        <v>63651137.890000001</v>
      </c>
      <c r="D70" s="35">
        <f>RevReqDetR!U70</f>
        <v>837530.16999984731</v>
      </c>
      <c r="E70" s="34">
        <f t="shared" si="11"/>
        <v>64488668.059999846</v>
      </c>
      <c r="F70" s="34">
        <f>RevReqDetR!E70+RevReqDetR!V70</f>
        <v>588355.54328637209</v>
      </c>
      <c r="G70" s="34">
        <f>RevReqDetR!AG70</f>
        <v>0</v>
      </c>
      <c r="H70" s="34">
        <f t="shared" si="12"/>
        <v>0</v>
      </c>
      <c r="I70" s="35">
        <f>RevReqDetR!H70</f>
        <v>576324.07999999996</v>
      </c>
      <c r="J70" s="35">
        <f>RevReqDetR!M70</f>
        <v>576324.07999999996</v>
      </c>
      <c r="K70" s="34">
        <f t="shared" si="8"/>
        <v>0</v>
      </c>
      <c r="L70" s="35">
        <f>RevReqDetR!N70</f>
        <v>268653.42000000004</v>
      </c>
      <c r="M70" s="35">
        <f>RevReqDetR!AA70</f>
        <v>0</v>
      </c>
      <c r="N70" s="35">
        <f t="shared" si="13"/>
        <v>268653.42000000004</v>
      </c>
      <c r="O70" s="35">
        <f>RevReqDetR!AI70</f>
        <v>6639.71</v>
      </c>
      <c r="P70" s="35">
        <f>RevReqDetR!K70</f>
        <v>843600</v>
      </c>
      <c r="Q70" s="35">
        <f>RevReqDetR!T70</f>
        <v>0</v>
      </c>
      <c r="R70" s="35">
        <f>RevReqDetR!W70</f>
        <v>-1240.3600000000001</v>
      </c>
      <c r="S70" s="35">
        <f>RevReqDetR!X70</f>
        <v>0</v>
      </c>
      <c r="T70" s="35">
        <f>RevReqDetR!Y70</f>
        <v>518787.36</v>
      </c>
      <c r="U70" s="35">
        <f t="shared" si="14"/>
        <v>326053</v>
      </c>
      <c r="V70" s="35">
        <f>RevReqDetR!L70</f>
        <v>1377.5</v>
      </c>
      <c r="W70" s="35">
        <f t="shared" si="10"/>
        <v>536218.1732863721</v>
      </c>
      <c r="Z70" s="29"/>
      <c r="AA70" s="1">
        <v>2</v>
      </c>
      <c r="AB70" s="2" t="str">
        <f t="shared" si="6"/>
        <v>Oct 2013 - Sep 2014</v>
      </c>
      <c r="AD70" s="5">
        <v>536218.1732863721</v>
      </c>
      <c r="AE70" s="26">
        <f t="shared" si="7"/>
        <v>0</v>
      </c>
      <c r="AF70" s="26"/>
    </row>
    <row r="71" spans="1:32" ht="15" hidden="1" outlineLevel="1" x14ac:dyDescent="0.25">
      <c r="A71" s="2">
        <f t="shared" si="1"/>
        <v>2013</v>
      </c>
      <c r="B71" s="33">
        <v>41609</v>
      </c>
      <c r="C71" s="34">
        <f>RevReqDetR!Q71</f>
        <v>63542118.189999998</v>
      </c>
      <c r="D71" s="35">
        <f>RevReqDetR!U71</f>
        <v>268789.07999982964</v>
      </c>
      <c r="E71" s="34">
        <f t="shared" si="11"/>
        <v>63810907.269999824</v>
      </c>
      <c r="F71" s="34">
        <f>RevReqDetR!E71+RevReqDetR!V71</f>
        <v>603527.67217356188</v>
      </c>
      <c r="G71" s="34">
        <f>RevReqDetR!AG71</f>
        <v>0</v>
      </c>
      <c r="H71" s="34">
        <f t="shared" si="12"/>
        <v>0</v>
      </c>
      <c r="I71" s="35">
        <f>RevReqDetR!H71</f>
        <v>593172.80000000005</v>
      </c>
      <c r="J71" s="35">
        <f>RevReqDetR!M71</f>
        <v>593172.80000000005</v>
      </c>
      <c r="K71" s="34">
        <f t="shared" si="8"/>
        <v>0</v>
      </c>
      <c r="L71" s="35">
        <f>RevReqDetR!N71</f>
        <v>109019.69999999995</v>
      </c>
      <c r="M71" s="35">
        <f>RevReqDetR!AA71</f>
        <v>0</v>
      </c>
      <c r="N71" s="35">
        <f t="shared" si="13"/>
        <v>109019.69999999995</v>
      </c>
      <c r="O71" s="35">
        <f>RevReqDetR!AI71</f>
        <v>8511.1</v>
      </c>
      <c r="P71" s="35">
        <f>RevReqDetR!K71</f>
        <v>702050</v>
      </c>
      <c r="Q71" s="35">
        <f>RevReqDetR!T71</f>
        <v>-191806.17000001762</v>
      </c>
      <c r="R71" s="35">
        <f>RevReqDetR!W71</f>
        <v>6642</v>
      </c>
      <c r="S71" s="35">
        <f>RevReqDetR!X71</f>
        <v>0</v>
      </c>
      <c r="T71" s="35">
        <f>RevReqDetR!Y71</f>
        <v>433260.92</v>
      </c>
      <c r="U71" s="35">
        <f t="shared" si="14"/>
        <v>70340.909999982396</v>
      </c>
      <c r="V71" s="35">
        <f>RevReqDetR!L71</f>
        <v>142.5</v>
      </c>
      <c r="W71" s="35">
        <f t="shared" si="10"/>
        <v>650575.06217357935</v>
      </c>
      <c r="Z71" s="29"/>
      <c r="AA71" s="1">
        <v>1</v>
      </c>
      <c r="AB71" s="2" t="str">
        <f t="shared" si="6"/>
        <v>Oct 2013 - Sep 2014</v>
      </c>
      <c r="AC71" s="26"/>
      <c r="AD71" s="5">
        <v>650575.06217357935</v>
      </c>
      <c r="AE71" s="26">
        <f t="shared" si="7"/>
        <v>0</v>
      </c>
      <c r="AF71" s="26"/>
    </row>
    <row r="72" spans="1:32" ht="15" hidden="1" outlineLevel="1" x14ac:dyDescent="0.25">
      <c r="A72" s="2">
        <f t="shared" si="1"/>
        <v>2014</v>
      </c>
      <c r="B72" s="33">
        <v>41640</v>
      </c>
      <c r="C72" s="34">
        <f>RevReqDetR!Q72</f>
        <v>63825663.769999996</v>
      </c>
      <c r="D72" s="35">
        <f>RevReqDetR!U72</f>
        <v>372541.67999982962</v>
      </c>
      <c r="E72" s="34">
        <f t="shared" si="11"/>
        <v>64198205.449999824</v>
      </c>
      <c r="F72" s="34">
        <f>RevReqDetR!E72+RevReqDetR!V72</f>
        <v>601904.33358328324</v>
      </c>
      <c r="G72" s="34">
        <f>RevReqDetR!AG72</f>
        <v>0</v>
      </c>
      <c r="H72" s="34">
        <f t="shared" si="12"/>
        <v>0</v>
      </c>
      <c r="I72" s="35">
        <f>RevReqDetR!H72</f>
        <v>592193.86</v>
      </c>
      <c r="J72" s="35">
        <f>RevReqDetR!M72</f>
        <v>308648.28000000003</v>
      </c>
      <c r="K72" s="34">
        <f t="shared" si="8"/>
        <v>283545.57999999996</v>
      </c>
      <c r="L72" s="35">
        <f>RevReqDetR!N72</f>
        <v>0</v>
      </c>
      <c r="M72" s="35">
        <f>RevReqDetR!AA72</f>
        <v>0</v>
      </c>
      <c r="N72" s="35">
        <f t="shared" si="13"/>
        <v>0</v>
      </c>
      <c r="O72" s="35">
        <f>RevReqDetR!AI72</f>
        <v>9139.0400000000009</v>
      </c>
      <c r="P72" s="35">
        <f>RevReqDetR!K72</f>
        <v>279300</v>
      </c>
      <c r="Q72" s="35">
        <f>RevReqDetR!T72</f>
        <v>0</v>
      </c>
      <c r="R72" s="35">
        <f>RevReqDetR!W72</f>
        <v>-1.03</v>
      </c>
      <c r="S72" s="35">
        <f>RevReqDetR!X72</f>
        <v>0</v>
      </c>
      <c r="T72" s="35">
        <f>RevReqDetR!Y72</f>
        <v>175547.4</v>
      </c>
      <c r="U72" s="35">
        <f t="shared" si="14"/>
        <v>103753.63000000003</v>
      </c>
      <c r="V72" s="35">
        <f>RevReqDetR!L72</f>
        <v>29348.28</v>
      </c>
      <c r="W72" s="35">
        <f t="shared" si="10"/>
        <v>194395.88358328323</v>
      </c>
      <c r="Z72" s="29"/>
      <c r="AA72" s="1">
        <v>2</v>
      </c>
      <c r="AB72" s="2" t="str">
        <f t="shared" si="6"/>
        <v>Oct 2013 - Sep 2014</v>
      </c>
      <c r="AC72" s="26"/>
      <c r="AD72" s="5">
        <v>194395.88358328323</v>
      </c>
      <c r="AE72" s="26">
        <f t="shared" si="7"/>
        <v>0</v>
      </c>
      <c r="AF72" s="26"/>
    </row>
    <row r="73" spans="1:32" ht="15" hidden="1" outlineLevel="1" x14ac:dyDescent="0.25">
      <c r="A73" s="2">
        <f t="shared" si="1"/>
        <v>2014</v>
      </c>
      <c r="B73" s="33">
        <v>41671</v>
      </c>
      <c r="C73" s="34">
        <f>RevReqDetR!Q73</f>
        <v>63983457.479999997</v>
      </c>
      <c r="D73" s="35">
        <f>RevReqDetR!U73</f>
        <v>516584.03999982961</v>
      </c>
      <c r="E73" s="34">
        <f t="shared" si="11"/>
        <v>64500041.519999824</v>
      </c>
      <c r="F73" s="34">
        <f>RevReqDetR!E73+RevReqDetR!V73</f>
        <v>547055.70437355584</v>
      </c>
      <c r="G73" s="34">
        <f>RevReqDetR!AG73</f>
        <v>0</v>
      </c>
      <c r="H73" s="34">
        <f t="shared" si="12"/>
        <v>0</v>
      </c>
      <c r="I73" s="35">
        <f>RevReqDetR!H73</f>
        <v>537416.21000000008</v>
      </c>
      <c r="J73" s="35">
        <f>RevReqDetR!M73</f>
        <v>379622.5</v>
      </c>
      <c r="K73" s="34">
        <f t="shared" si="8"/>
        <v>157793.71000000008</v>
      </c>
      <c r="L73" s="35">
        <f>RevReqDetR!N73</f>
        <v>0</v>
      </c>
      <c r="M73" s="35">
        <f>RevReqDetR!AA73</f>
        <v>0</v>
      </c>
      <c r="N73" s="35">
        <f t="shared" si="13"/>
        <v>0</v>
      </c>
      <c r="O73" s="35">
        <f>RevReqDetR!AI73</f>
        <v>7571.4</v>
      </c>
      <c r="P73" s="35">
        <f>RevReqDetR!K73</f>
        <v>373350</v>
      </c>
      <c r="Q73" s="35">
        <f>RevReqDetR!T73</f>
        <v>0</v>
      </c>
      <c r="R73" s="35">
        <f>RevReqDetR!W73</f>
        <v>0</v>
      </c>
      <c r="S73" s="35">
        <f>RevReqDetR!X73</f>
        <v>0</v>
      </c>
      <c r="T73" s="35">
        <f>RevReqDetR!Y73</f>
        <v>229307.64</v>
      </c>
      <c r="U73" s="35">
        <f t="shared" si="14"/>
        <v>144042.35999999999</v>
      </c>
      <c r="V73" s="35">
        <f>RevReqDetR!L73</f>
        <v>6272.5</v>
      </c>
      <c r="W73" s="35">
        <f t="shared" si="10"/>
        <v>246518.5343735558</v>
      </c>
      <c r="Z73" s="29"/>
      <c r="AA73" s="1">
        <v>2</v>
      </c>
      <c r="AB73" s="2" t="str">
        <f t="shared" si="6"/>
        <v>Oct 2013 - Sep 2014</v>
      </c>
      <c r="AC73" s="26"/>
      <c r="AD73" s="5">
        <v>246518.5343735558</v>
      </c>
      <c r="AE73" s="26">
        <f t="shared" si="7"/>
        <v>0</v>
      </c>
      <c r="AF73" s="26"/>
    </row>
    <row r="74" spans="1:32" ht="15" hidden="1" outlineLevel="1" x14ac:dyDescent="0.25">
      <c r="A74" s="2">
        <f t="shared" si="1"/>
        <v>2014</v>
      </c>
      <c r="B74" s="33">
        <v>41699</v>
      </c>
      <c r="C74" s="34">
        <f>RevReqDetR!Q74</f>
        <v>64155544.07</v>
      </c>
      <c r="D74" s="35">
        <f>RevReqDetR!U74</f>
        <v>124888.58999982564</v>
      </c>
      <c r="E74" s="34">
        <f t="shared" si="11"/>
        <v>64280432.659999825</v>
      </c>
      <c r="F74" s="34">
        <f>RevReqDetR!E74+RevReqDetR!V74</f>
        <v>607997.89408970112</v>
      </c>
      <c r="G74" s="34">
        <f>RevReqDetR!AG74</f>
        <v>0</v>
      </c>
      <c r="H74" s="34">
        <f t="shared" si="12"/>
        <v>0</v>
      </c>
      <c r="I74" s="35">
        <f>RevReqDetR!H74</f>
        <v>596149.26</v>
      </c>
      <c r="J74" s="35">
        <f>RevReqDetR!M74</f>
        <v>424062.67</v>
      </c>
      <c r="K74" s="34">
        <f t="shared" si="8"/>
        <v>172086.59000000003</v>
      </c>
      <c r="L74" s="35">
        <f>RevReqDetR!N74</f>
        <v>0</v>
      </c>
      <c r="M74" s="35">
        <f>RevReqDetR!AA74</f>
        <v>0</v>
      </c>
      <c r="N74" s="35">
        <f t="shared" si="13"/>
        <v>0</v>
      </c>
      <c r="O74" s="35">
        <f>RevReqDetR!AI74</f>
        <v>6963.27</v>
      </c>
      <c r="P74" s="35">
        <f>RevReqDetR!K74</f>
        <v>323475</v>
      </c>
      <c r="Q74" s="35">
        <f>RevReqDetR!T74</f>
        <v>-1370.2399999772897</v>
      </c>
      <c r="R74" s="35">
        <f>RevReqDetR!W74</f>
        <v>5762.08</v>
      </c>
      <c r="S74" s="35">
        <f>RevReqDetR!X74</f>
        <v>0</v>
      </c>
      <c r="T74" s="35">
        <f>RevReqDetR!Y74</f>
        <v>198586.41</v>
      </c>
      <c r="U74" s="35">
        <f t="shared" si="14"/>
        <v>117756.27000002269</v>
      </c>
      <c r="V74" s="35">
        <f>RevReqDetR!L74</f>
        <v>100587.67</v>
      </c>
      <c r="W74" s="35">
        <f t="shared" si="10"/>
        <v>224530.63408967847</v>
      </c>
      <c r="Z74" s="29"/>
      <c r="AA74" s="1">
        <v>2</v>
      </c>
      <c r="AB74" s="2" t="str">
        <f t="shared" si="6"/>
        <v>Oct 2013 - Sep 2014</v>
      </c>
      <c r="AC74" s="26"/>
      <c r="AD74" s="5">
        <v>224530.63408967847</v>
      </c>
      <c r="AE74" s="26">
        <f t="shared" si="7"/>
        <v>0</v>
      </c>
      <c r="AF74" s="26"/>
    </row>
    <row r="75" spans="1:32" ht="15" hidden="1" outlineLevel="1" x14ac:dyDescent="0.25">
      <c r="A75" s="2">
        <f t="shared" ref="A75:A138" si="15">YEAR(B75)</f>
        <v>2014</v>
      </c>
      <c r="B75" s="33">
        <v>41730</v>
      </c>
      <c r="C75" s="34">
        <f>RevReqDetR!Q75</f>
        <v>63637947.43</v>
      </c>
      <c r="D75" s="35">
        <f>RevReqDetR!U75</f>
        <v>514931.73999982566</v>
      </c>
      <c r="E75" s="34">
        <f t="shared" si="11"/>
        <v>64152879.169999823</v>
      </c>
      <c r="F75" s="34">
        <f>RevReqDetR!E75+RevReqDetR!V75</f>
        <v>586261.48843540123</v>
      </c>
      <c r="G75" s="34">
        <f>RevReqDetR!AG75</f>
        <v>0</v>
      </c>
      <c r="H75" s="34">
        <f t="shared" si="12"/>
        <v>0</v>
      </c>
      <c r="I75" s="35">
        <f>RevReqDetR!H75</f>
        <v>578198.05000000005</v>
      </c>
      <c r="J75" s="35">
        <f>RevReqDetR!M75</f>
        <v>1095794.69</v>
      </c>
      <c r="K75" s="34">
        <f t="shared" si="8"/>
        <v>-517596.6399999999</v>
      </c>
      <c r="L75" s="35">
        <f>RevReqDetR!N75</f>
        <v>0</v>
      </c>
      <c r="M75" s="35">
        <f>RevReqDetR!AA75</f>
        <v>0</v>
      </c>
      <c r="N75" s="35">
        <f t="shared" si="13"/>
        <v>0</v>
      </c>
      <c r="O75" s="37">
        <f>RevReqDetR!AI75</f>
        <v>8044.1699999999992</v>
      </c>
      <c r="P75" s="35">
        <f>RevReqDetR!K75</f>
        <v>1014125</v>
      </c>
      <c r="Q75" s="35">
        <f>RevReqDetR!T75</f>
        <v>0</v>
      </c>
      <c r="R75" s="37">
        <f>RevReqDetR!W75</f>
        <v>0</v>
      </c>
      <c r="S75" s="35">
        <f>RevReqDetR!X75</f>
        <v>0</v>
      </c>
      <c r="T75" s="35">
        <f>RevReqDetR!Y75</f>
        <v>624081.85</v>
      </c>
      <c r="U75" s="35">
        <f t="shared" si="14"/>
        <v>390043.15</v>
      </c>
      <c r="V75" s="35">
        <f>RevReqDetR!L75</f>
        <v>81669.69</v>
      </c>
      <c r="W75" s="35">
        <f t="shared" si="10"/>
        <v>640189.45843540109</v>
      </c>
      <c r="Z75" s="29"/>
      <c r="AA75" s="1">
        <v>2</v>
      </c>
      <c r="AB75" s="2" t="str">
        <f t="shared" si="6"/>
        <v>Oct 2013 - Sep 2014</v>
      </c>
      <c r="AC75" s="26"/>
      <c r="AD75" s="5">
        <v>640189.45843540109</v>
      </c>
      <c r="AE75" s="26">
        <f t="shared" si="7"/>
        <v>0</v>
      </c>
      <c r="AF75" s="26"/>
    </row>
    <row r="76" spans="1:32" ht="15" hidden="1" outlineLevel="1" x14ac:dyDescent="0.25">
      <c r="A76" s="2">
        <f t="shared" si="15"/>
        <v>2014</v>
      </c>
      <c r="B76" s="33">
        <v>41760</v>
      </c>
      <c r="C76" s="34">
        <f>RevReqDetR!Q76</f>
        <v>62885742.519999996</v>
      </c>
      <c r="D76" s="35">
        <f>RevReqDetR!U76</f>
        <v>1014881.3599998257</v>
      </c>
      <c r="E76" s="34">
        <f t="shared" si="11"/>
        <v>63900623.879999824</v>
      </c>
      <c r="F76" s="34">
        <f>RevReqDetR!E76+RevReqDetR!V76</f>
        <v>605063.47516241169</v>
      </c>
      <c r="G76" s="34">
        <f>RevReqDetR!AG76</f>
        <v>0</v>
      </c>
      <c r="H76" s="34">
        <f t="shared" si="12"/>
        <v>0</v>
      </c>
      <c r="I76" s="35">
        <f>RevReqDetR!H76</f>
        <v>593178.09000000008</v>
      </c>
      <c r="J76" s="35">
        <f>RevReqDetR!M76</f>
        <v>689007.33000000031</v>
      </c>
      <c r="K76" s="34">
        <f t="shared" si="8"/>
        <v>-95829.240000000224</v>
      </c>
      <c r="L76" s="35">
        <f>RevReqDetR!N76</f>
        <v>656375.66999999969</v>
      </c>
      <c r="M76" s="35">
        <f>RevReqDetR!AA76</f>
        <v>0</v>
      </c>
      <c r="N76" s="35">
        <f t="shared" si="13"/>
        <v>656375.66999999969</v>
      </c>
      <c r="O76" s="37">
        <f>RevReqDetR!AI76</f>
        <v>7360.6600000000008</v>
      </c>
      <c r="P76" s="35">
        <f>RevReqDetR!K76</f>
        <v>1311950</v>
      </c>
      <c r="Q76" s="35">
        <f>RevReqDetR!T76</f>
        <v>0</v>
      </c>
      <c r="R76" s="37">
        <f>RevReqDetR!W76</f>
        <v>0</v>
      </c>
      <c r="S76" s="35">
        <f>RevReqDetR!X76</f>
        <v>0</v>
      </c>
      <c r="T76" s="35">
        <f>RevReqDetR!Y76</f>
        <v>812000.37999997952</v>
      </c>
      <c r="U76" s="35">
        <f t="shared" si="14"/>
        <v>499949.62000002048</v>
      </c>
      <c r="V76" s="35">
        <f>RevReqDetR!L76</f>
        <v>33433</v>
      </c>
      <c r="W76" s="35">
        <f t="shared" si="10"/>
        <v>831246.42516239116</v>
      </c>
      <c r="Z76" s="29"/>
      <c r="AA76" s="1">
        <v>1</v>
      </c>
      <c r="AB76" s="2" t="str">
        <f t="shared" ref="AB76:AB139" si="16">IF(MONTH(B76)=10,"Oct "&amp;RIGHT(YEAR(B76),4)&amp;" - "&amp;"Sep "&amp;RIGHT(YEAR(B76)+1,4),AB75)</f>
        <v>Oct 2013 - Sep 2014</v>
      </c>
      <c r="AC76" s="26"/>
      <c r="AD76" s="5">
        <v>831246.42516239116</v>
      </c>
      <c r="AE76" s="26">
        <f t="shared" ref="AE76:AE134" si="17">W76-AD76</f>
        <v>0</v>
      </c>
      <c r="AF76" s="26"/>
    </row>
    <row r="77" spans="1:32" ht="15" hidden="1" outlineLevel="1" x14ac:dyDescent="0.25">
      <c r="A77" s="2">
        <f t="shared" si="15"/>
        <v>2014</v>
      </c>
      <c r="B77" s="33">
        <v>41791</v>
      </c>
      <c r="C77" s="34">
        <f>RevReqDetR!Q77</f>
        <v>62177119.739999995</v>
      </c>
      <c r="D77" s="35">
        <f>RevReqDetR!U77</f>
        <v>490152.07999989181</v>
      </c>
      <c r="E77" s="34">
        <f t="shared" si="11"/>
        <v>62667271.819999889</v>
      </c>
      <c r="F77" s="34">
        <f>RevReqDetR!E77+RevReqDetR!V77</f>
        <v>575225.74526816863</v>
      </c>
      <c r="G77" s="34">
        <f>RevReqDetR!AG77</f>
        <v>0</v>
      </c>
      <c r="H77" s="34">
        <f t="shared" si="12"/>
        <v>0</v>
      </c>
      <c r="I77" s="35">
        <f>RevReqDetR!H77</f>
        <v>567374.63</v>
      </c>
      <c r="J77" s="35">
        <f>RevReqDetR!M77</f>
        <v>567374.63</v>
      </c>
      <c r="K77" s="34">
        <f t="shared" ref="K77:K140" si="18">I77-J77</f>
        <v>0</v>
      </c>
      <c r="L77" s="35">
        <f>RevReqDetR!N77</f>
        <v>708622.77999999991</v>
      </c>
      <c r="M77" s="35">
        <f>RevReqDetR!AA77</f>
        <v>0</v>
      </c>
      <c r="N77" s="35">
        <f t="shared" si="13"/>
        <v>708622.77999999991</v>
      </c>
      <c r="O77" s="37">
        <f>RevReqDetR!AI77</f>
        <v>5688.14</v>
      </c>
      <c r="P77" s="35">
        <f>RevReqDetR!K77</f>
        <v>1274900</v>
      </c>
      <c r="Q77" s="35">
        <f>RevReqDetR!T77</f>
        <v>44380.840000065975</v>
      </c>
      <c r="R77" s="37">
        <f>RevReqDetR!W77</f>
        <v>10446.18</v>
      </c>
      <c r="S77" s="35">
        <f>RevReqDetR!X77</f>
        <v>0</v>
      </c>
      <c r="T77" s="35">
        <f>RevReqDetR!Y77</f>
        <v>784747.92</v>
      </c>
      <c r="U77" s="35">
        <f t="shared" si="14"/>
        <v>524086.740000066</v>
      </c>
      <c r="V77" s="35">
        <f>RevReqDetR!L77</f>
        <v>1097.4100000000001</v>
      </c>
      <c r="W77" s="35">
        <f t="shared" si="10"/>
        <v>764352.51526810252</v>
      </c>
      <c r="Z77" s="29"/>
      <c r="AA77" s="1">
        <v>2</v>
      </c>
      <c r="AB77" s="2" t="str">
        <f t="shared" si="16"/>
        <v>Oct 2013 - Sep 2014</v>
      </c>
      <c r="AC77" s="26"/>
      <c r="AD77" s="5">
        <v>764352.51526810252</v>
      </c>
      <c r="AE77" s="26">
        <f t="shared" si="17"/>
        <v>0</v>
      </c>
      <c r="AF77" s="26"/>
    </row>
    <row r="78" spans="1:32" ht="15" hidden="1" outlineLevel="1" x14ac:dyDescent="0.25">
      <c r="A78" s="2">
        <f t="shared" si="15"/>
        <v>2014</v>
      </c>
      <c r="B78" s="33">
        <v>41821</v>
      </c>
      <c r="C78" s="34">
        <f>RevReqDetR!Q78</f>
        <v>61257908.469999991</v>
      </c>
      <c r="D78" s="35">
        <f>RevReqDetR!U78</f>
        <v>546372.14999990049</v>
      </c>
      <c r="E78" s="34">
        <f t="shared" si="11"/>
        <v>61804280.619999893</v>
      </c>
      <c r="F78" s="34">
        <f>RevReqDetR!E78+RevReqDetR!V78</f>
        <v>588345.38560337108</v>
      </c>
      <c r="G78" s="34">
        <f>RevReqDetR!AG78</f>
        <v>0</v>
      </c>
      <c r="H78" s="34">
        <f t="shared" si="12"/>
        <v>0</v>
      </c>
      <c r="I78" s="35">
        <f>RevReqDetR!H78</f>
        <v>579572.98</v>
      </c>
      <c r="J78" s="35">
        <f>RevReqDetR!M78</f>
        <v>579572.98</v>
      </c>
      <c r="K78" s="34">
        <f t="shared" si="18"/>
        <v>0</v>
      </c>
      <c r="L78" s="35">
        <f>RevReqDetR!N78</f>
        <v>919211.27</v>
      </c>
      <c r="M78" s="35">
        <f>RevReqDetR!AA78</f>
        <v>0</v>
      </c>
      <c r="N78" s="35">
        <f t="shared" si="13"/>
        <v>919211.27</v>
      </c>
      <c r="O78" s="37">
        <f>RevReqDetR!AI78</f>
        <v>7761.58</v>
      </c>
      <c r="P78" s="35">
        <f>RevReqDetR!K78</f>
        <v>1424050</v>
      </c>
      <c r="Q78" s="35">
        <f>RevReqDetR!T78</f>
        <v>-44637.049999991374</v>
      </c>
      <c r="R78" s="37">
        <f>RevReqDetR!W78</f>
        <v>10182.780000000001</v>
      </c>
      <c r="S78" s="35">
        <f>RevReqDetR!X78</f>
        <v>0</v>
      </c>
      <c r="T78" s="35">
        <f>RevReqDetR!Y78</f>
        <v>876765.1</v>
      </c>
      <c r="U78" s="35">
        <f t="shared" si="14"/>
        <v>492465.07000000856</v>
      </c>
      <c r="V78" s="35">
        <f>RevReqDetR!L78</f>
        <v>74734.25</v>
      </c>
      <c r="W78" s="35">
        <f t="shared" si="10"/>
        <v>948118.91560336261</v>
      </c>
      <c r="Z78" s="29"/>
      <c r="AA78" s="1">
        <v>2</v>
      </c>
      <c r="AB78" s="2" t="str">
        <f t="shared" si="16"/>
        <v>Oct 2013 - Sep 2014</v>
      </c>
      <c r="AC78" s="26"/>
      <c r="AD78" s="5">
        <v>948118.91560336261</v>
      </c>
      <c r="AE78" s="26">
        <f t="shared" si="17"/>
        <v>0</v>
      </c>
      <c r="AF78" s="26"/>
    </row>
    <row r="79" spans="1:32" ht="15" hidden="1" outlineLevel="1" x14ac:dyDescent="0.25">
      <c r="A79" s="2">
        <f t="shared" si="15"/>
        <v>2014</v>
      </c>
      <c r="B79" s="33">
        <v>41852</v>
      </c>
      <c r="C79" s="34">
        <f>RevReqDetR!Q79</f>
        <v>60435452.629999988</v>
      </c>
      <c r="D79" s="35">
        <f>RevReqDetR!U79</f>
        <v>1074014.8699999005</v>
      </c>
      <c r="E79" s="34">
        <f t="shared" si="11"/>
        <v>61509467.499999888</v>
      </c>
      <c r="F79" s="34">
        <f>RevReqDetR!E79+RevReqDetR!V79</f>
        <v>582907.30995005823</v>
      </c>
      <c r="G79" s="34">
        <f>RevReqDetR!AG79</f>
        <v>0</v>
      </c>
      <c r="H79" s="34">
        <f t="shared" si="12"/>
        <v>0</v>
      </c>
      <c r="I79" s="35">
        <f>RevReqDetR!H79</f>
        <v>571258.41</v>
      </c>
      <c r="J79" s="35">
        <f>RevReqDetR!M79</f>
        <v>571258.41</v>
      </c>
      <c r="K79" s="34">
        <f t="shared" si="18"/>
        <v>0</v>
      </c>
      <c r="L79" s="35">
        <f>RevReqDetR!N79</f>
        <v>822455.84</v>
      </c>
      <c r="M79" s="35">
        <f>RevReqDetR!AA79</f>
        <v>0</v>
      </c>
      <c r="N79" s="35">
        <f t="shared" si="13"/>
        <v>822455.84</v>
      </c>
      <c r="O79" s="37">
        <f>RevReqDetR!AI79</f>
        <v>8606.2199999999993</v>
      </c>
      <c r="P79" s="35">
        <f>RevReqDetR!K79</f>
        <v>1392700</v>
      </c>
      <c r="Q79" s="35">
        <f>RevReqDetR!T79</f>
        <v>0</v>
      </c>
      <c r="R79" s="37">
        <f>RevReqDetR!W79</f>
        <v>0</v>
      </c>
      <c r="S79" s="35">
        <f>RevReqDetR!X79</f>
        <v>0</v>
      </c>
      <c r="T79" s="35">
        <f>RevReqDetR!Y79</f>
        <v>865057.28000000003</v>
      </c>
      <c r="U79" s="35">
        <f t="shared" si="14"/>
        <v>527642.72</v>
      </c>
      <c r="V79" s="35">
        <f>RevReqDetR!L79</f>
        <v>1014.25</v>
      </c>
      <c r="W79" s="35">
        <f t="shared" si="10"/>
        <v>885312.3999500582</v>
      </c>
      <c r="Z79" s="29"/>
      <c r="AA79" s="1">
        <v>2</v>
      </c>
      <c r="AB79" s="2" t="str">
        <f t="shared" si="16"/>
        <v>Oct 2013 - Sep 2014</v>
      </c>
      <c r="AC79" s="26"/>
      <c r="AD79" s="5">
        <v>885312.3999500582</v>
      </c>
      <c r="AE79" s="26">
        <f t="shared" si="17"/>
        <v>0</v>
      </c>
      <c r="AF79" s="26"/>
    </row>
    <row r="80" spans="1:32" ht="15" hidden="1" outlineLevel="1" x14ac:dyDescent="0.25">
      <c r="A80" s="2">
        <f t="shared" si="15"/>
        <v>2014</v>
      </c>
      <c r="B80" s="33">
        <v>41883</v>
      </c>
      <c r="C80" s="34">
        <f>RevReqDetR!Q80</f>
        <v>59642007.399999991</v>
      </c>
      <c r="D80" s="35">
        <f>RevReqDetR!U80</f>
        <v>1578803.2099999005</v>
      </c>
      <c r="E80" s="34">
        <f t="shared" si="11"/>
        <v>61220810.609999895</v>
      </c>
      <c r="F80" s="34">
        <f>RevReqDetR!E80+RevReqDetR!V80</f>
        <v>561412.99149631534</v>
      </c>
      <c r="G80" s="34">
        <f>RevReqDetR!AG80</f>
        <v>0</v>
      </c>
      <c r="H80" s="34">
        <f t="shared" si="12"/>
        <v>0</v>
      </c>
      <c r="I80" s="35">
        <f>RevReqDetR!H80</f>
        <v>545511.02</v>
      </c>
      <c r="J80" s="35">
        <f>RevReqDetR!M80</f>
        <v>545511.02</v>
      </c>
      <c r="K80" s="34">
        <f t="shared" si="18"/>
        <v>0</v>
      </c>
      <c r="L80" s="35">
        <f>RevReqDetR!N80</f>
        <v>793445.23</v>
      </c>
      <c r="M80" s="35">
        <f>RevReqDetR!AA80</f>
        <v>0</v>
      </c>
      <c r="N80" s="35">
        <f t="shared" si="13"/>
        <v>793445.23</v>
      </c>
      <c r="O80" s="37">
        <f>RevReqDetR!AI80</f>
        <v>6403.96</v>
      </c>
      <c r="P80" s="35">
        <f>RevReqDetR!K80</f>
        <v>1338550</v>
      </c>
      <c r="Q80" s="35">
        <f>RevReqDetR!T80</f>
        <v>0</v>
      </c>
      <c r="R80" s="37">
        <f>RevReqDetR!W80</f>
        <v>-6563.19</v>
      </c>
      <c r="S80" s="35">
        <f>RevReqDetR!X80</f>
        <v>0</v>
      </c>
      <c r="T80" s="35">
        <f>RevReqDetR!Y80</f>
        <v>833761.66</v>
      </c>
      <c r="U80" s="35">
        <f t="shared" si="14"/>
        <v>511351.52999999991</v>
      </c>
      <c r="V80" s="35">
        <f>RevReqDetR!L80</f>
        <v>406.25</v>
      </c>
      <c r="W80" s="35">
        <f t="shared" si="10"/>
        <v>849504.40149631526</v>
      </c>
      <c r="Z80" s="29"/>
      <c r="AA80" s="1">
        <v>2</v>
      </c>
      <c r="AB80" s="2" t="str">
        <f t="shared" si="16"/>
        <v>Oct 2013 - Sep 2014</v>
      </c>
      <c r="AC80" s="26"/>
      <c r="AD80" s="5">
        <v>849504.40149631526</v>
      </c>
      <c r="AE80" s="26">
        <f t="shared" si="17"/>
        <v>0</v>
      </c>
      <c r="AF80" s="26"/>
    </row>
    <row r="81" spans="1:32" ht="15" hidden="1" outlineLevel="1" x14ac:dyDescent="0.25">
      <c r="A81" s="2">
        <f t="shared" si="15"/>
        <v>2014</v>
      </c>
      <c r="B81" s="33">
        <v>41913</v>
      </c>
      <c r="C81" s="34">
        <f>RevReqDetR!Q81</f>
        <v>59146436.659999989</v>
      </c>
      <c r="D81" s="35">
        <f>RevReqDetR!U81</f>
        <v>370291.49999990058</v>
      </c>
      <c r="E81" s="34">
        <f t="shared" si="11"/>
        <v>59516728.159999892</v>
      </c>
      <c r="F81" s="34">
        <f>RevReqDetR!E81+RevReqDetR!V81</f>
        <v>569769.07287258795</v>
      </c>
      <c r="G81" s="34">
        <f>RevReqDetR!AG81</f>
        <v>0</v>
      </c>
      <c r="H81" s="34">
        <f t="shared" si="12"/>
        <v>0</v>
      </c>
      <c r="I81" s="35">
        <f>RevReqDetR!H81</f>
        <v>556490.51</v>
      </c>
      <c r="J81" s="35">
        <f>RevReqDetR!M81</f>
        <v>556490.51</v>
      </c>
      <c r="K81" s="34">
        <f t="shared" si="18"/>
        <v>0</v>
      </c>
      <c r="L81" s="35">
        <f>RevReqDetR!N81</f>
        <v>495570.74</v>
      </c>
      <c r="M81" s="35">
        <f>RevReqDetR!AA81</f>
        <v>0</v>
      </c>
      <c r="N81" s="35">
        <f t="shared" si="13"/>
        <v>495570.74</v>
      </c>
      <c r="O81" s="37">
        <f>RevReqDetR!AI81</f>
        <v>5142.22</v>
      </c>
      <c r="P81" s="35">
        <f>RevReqDetR!K81</f>
        <v>1051650</v>
      </c>
      <c r="Q81" s="35">
        <f>RevReqDetR!T81</f>
        <v>24225.840000000084</v>
      </c>
      <c r="R81" s="37">
        <f>RevReqDetR!W81</f>
        <v>6950.03</v>
      </c>
      <c r="S81" s="35">
        <f>RevReqDetR!X81</f>
        <v>0</v>
      </c>
      <c r="T81" s="35">
        <f>RevReqDetR!Y81</f>
        <v>681358.5</v>
      </c>
      <c r="U81" s="35">
        <f t="shared" si="14"/>
        <v>387567.31000000006</v>
      </c>
      <c r="V81" s="35">
        <f>RevReqDetR!L81</f>
        <v>411.25</v>
      </c>
      <c r="W81" s="35">
        <f t="shared" si="10"/>
        <v>682503.47287258785</v>
      </c>
      <c r="Z81" s="29"/>
      <c r="AA81" s="1">
        <v>1</v>
      </c>
      <c r="AB81" s="2" t="str">
        <f t="shared" si="16"/>
        <v>Oct 2014 - Sep 2015</v>
      </c>
      <c r="AC81" s="26"/>
      <c r="AD81" s="5">
        <v>682503.47287258785</v>
      </c>
      <c r="AE81" s="26">
        <f t="shared" si="17"/>
        <v>0</v>
      </c>
      <c r="AF81" s="26"/>
    </row>
    <row r="82" spans="1:32" ht="15" hidden="1" outlineLevel="1" x14ac:dyDescent="0.25">
      <c r="A82" s="2">
        <f t="shared" si="15"/>
        <v>2014</v>
      </c>
      <c r="B82" s="33">
        <v>41944</v>
      </c>
      <c r="C82" s="34">
        <f>RevReqDetR!Q82</f>
        <v>58819831.419999987</v>
      </c>
      <c r="D82" s="35">
        <f>RevReqDetR!U82</f>
        <v>665022.54999990063</v>
      </c>
      <c r="E82" s="34">
        <f t="shared" si="11"/>
        <v>59484853.969999887</v>
      </c>
      <c r="F82" s="34">
        <f>RevReqDetR!E82+RevReqDetR!V82</f>
        <v>542979.17516782705</v>
      </c>
      <c r="G82" s="34">
        <f>RevReqDetR!AG82</f>
        <v>0</v>
      </c>
      <c r="H82" s="34">
        <f t="shared" si="12"/>
        <v>0</v>
      </c>
      <c r="I82" s="35">
        <f>RevReqDetR!H82</f>
        <v>533896.01</v>
      </c>
      <c r="J82" s="35">
        <f>RevReqDetR!M82</f>
        <v>533896.01</v>
      </c>
      <c r="K82" s="34">
        <f t="shared" si="18"/>
        <v>0</v>
      </c>
      <c r="L82" s="35">
        <f>RevReqDetR!N82</f>
        <v>326605.24</v>
      </c>
      <c r="M82" s="35">
        <f>RevReqDetR!AA82</f>
        <v>0</v>
      </c>
      <c r="N82" s="35">
        <f t="shared" si="13"/>
        <v>326605.24</v>
      </c>
      <c r="O82" s="37">
        <f>RevReqDetR!AI82</f>
        <v>4185.6000000000004</v>
      </c>
      <c r="P82" s="35">
        <f>RevReqDetR!K82</f>
        <v>772825</v>
      </c>
      <c r="Q82" s="35">
        <f>RevReqDetR!T82</f>
        <v>0</v>
      </c>
      <c r="R82" s="37">
        <f>RevReqDetR!W82</f>
        <v>0</v>
      </c>
      <c r="S82" s="35">
        <f>RevReqDetR!X82</f>
        <v>0</v>
      </c>
      <c r="T82" s="35">
        <f>RevReqDetR!Y82</f>
        <v>478093.95</v>
      </c>
      <c r="U82" s="35">
        <f t="shared" si="14"/>
        <v>294731.05</v>
      </c>
      <c r="V82" s="35">
        <f>RevReqDetR!L82</f>
        <v>87676.25</v>
      </c>
      <c r="W82" s="35">
        <f t="shared" si="10"/>
        <v>491362.71516782697</v>
      </c>
      <c r="Z82" s="29"/>
      <c r="AA82" s="1">
        <v>2</v>
      </c>
      <c r="AB82" s="2" t="str">
        <f t="shared" si="16"/>
        <v>Oct 2014 - Sep 2015</v>
      </c>
      <c r="AC82" s="26"/>
      <c r="AD82" s="5">
        <v>491362.71516782697</v>
      </c>
      <c r="AE82" s="26">
        <f t="shared" si="17"/>
        <v>0</v>
      </c>
      <c r="AF82" s="26"/>
    </row>
    <row r="83" spans="1:32" ht="15" hidden="1" outlineLevel="1" x14ac:dyDescent="0.25">
      <c r="A83" s="2">
        <f t="shared" si="15"/>
        <v>2014</v>
      </c>
      <c r="B83" s="33">
        <v>41974</v>
      </c>
      <c r="C83" s="34">
        <f>RevReqDetR!Q83</f>
        <v>58826912.36999999</v>
      </c>
      <c r="D83" s="35">
        <f>RevReqDetR!U83</f>
        <v>199853.39999990608</v>
      </c>
      <c r="E83" s="34">
        <f t="shared" si="11"/>
        <v>59026765.769999899</v>
      </c>
      <c r="F83" s="34">
        <f>RevReqDetR!E83+RevReqDetR!V83</f>
        <v>556523.80470479978</v>
      </c>
      <c r="G83" s="34">
        <f>RevReqDetR!AG83</f>
        <v>0</v>
      </c>
      <c r="H83" s="34">
        <f t="shared" si="12"/>
        <v>0</v>
      </c>
      <c r="I83" s="35">
        <f>RevReqDetR!H83</f>
        <v>549156.31000000006</v>
      </c>
      <c r="J83" s="35">
        <f>RevReqDetR!M83</f>
        <v>542075.36</v>
      </c>
      <c r="K83" s="34">
        <f t="shared" si="18"/>
        <v>7080.9500000000698</v>
      </c>
      <c r="L83" s="35">
        <f>RevReqDetR!N83</f>
        <v>0</v>
      </c>
      <c r="M83" s="35">
        <f>RevReqDetR!AA83</f>
        <v>0</v>
      </c>
      <c r="N83" s="35">
        <f t="shared" si="13"/>
        <v>0</v>
      </c>
      <c r="O83" s="37">
        <f>RevReqDetR!AI83</f>
        <v>5902.9400000000005</v>
      </c>
      <c r="P83" s="35">
        <f>RevReqDetR!K83</f>
        <v>541500</v>
      </c>
      <c r="Q83" s="35">
        <f>RevReqDetR!T83</f>
        <v>106250.25000000559</v>
      </c>
      <c r="R83" s="37">
        <f>RevReqDetR!W83</f>
        <v>7197.9699999999993</v>
      </c>
      <c r="S83" s="35">
        <f>RevReqDetR!X83</f>
        <v>0</v>
      </c>
      <c r="T83" s="35">
        <f>RevReqDetR!Y83</f>
        <v>341646.6</v>
      </c>
      <c r="U83" s="35">
        <f t="shared" si="14"/>
        <v>298905.68000000564</v>
      </c>
      <c r="V83" s="35">
        <f>RevReqDetR!L83</f>
        <v>575.36</v>
      </c>
      <c r="W83" s="35">
        <f t="shared" si="10"/>
        <v>255864.75470479403</v>
      </c>
      <c r="Z83" s="29"/>
      <c r="AA83" s="1">
        <v>2</v>
      </c>
      <c r="AB83" s="2" t="str">
        <f t="shared" si="16"/>
        <v>Oct 2014 - Sep 2015</v>
      </c>
      <c r="AC83" s="26"/>
      <c r="AD83" s="5">
        <v>255864.75470479403</v>
      </c>
      <c r="AE83" s="26">
        <f t="shared" si="17"/>
        <v>0</v>
      </c>
      <c r="AF83" s="26"/>
    </row>
    <row r="84" spans="1:32" ht="15" hidden="1" outlineLevel="1" x14ac:dyDescent="0.25">
      <c r="A84" s="2">
        <f t="shared" si="15"/>
        <v>2015</v>
      </c>
      <c r="B84" s="33">
        <v>42005</v>
      </c>
      <c r="C84" s="34">
        <f>RevReqDetR!Q84</f>
        <v>58880170.149999984</v>
      </c>
      <c r="D84" s="35">
        <f>RevReqDetR!U84</f>
        <v>340275.63999990607</v>
      </c>
      <c r="E84" s="34">
        <f t="shared" si="11"/>
        <v>59220445.789999887</v>
      </c>
      <c r="F84" s="34">
        <f>RevReqDetR!E84+RevReqDetR!V84</f>
        <v>556819.31971241033</v>
      </c>
      <c r="G84" s="34">
        <f>RevReqDetR!AG84</f>
        <v>0</v>
      </c>
      <c r="H84" s="34">
        <f t="shared" si="12"/>
        <v>0</v>
      </c>
      <c r="I84" s="35">
        <f>RevReqDetR!H84</f>
        <v>549252.78</v>
      </c>
      <c r="J84" s="35">
        <f>RevReqDetR!M84</f>
        <v>495995</v>
      </c>
      <c r="K84" s="34">
        <f t="shared" si="18"/>
        <v>53257.780000000028</v>
      </c>
      <c r="L84" s="35">
        <f>RevReqDetR!N84</f>
        <v>0</v>
      </c>
      <c r="M84" s="35">
        <f>RevReqDetR!AA84</f>
        <v>0</v>
      </c>
      <c r="N84" s="35">
        <f t="shared" si="13"/>
        <v>0</v>
      </c>
      <c r="O84" s="37">
        <f>RevReqDetR!AI84</f>
        <v>8206.5499999999993</v>
      </c>
      <c r="P84" s="35">
        <f>RevReqDetR!K84</f>
        <v>372400</v>
      </c>
      <c r="Q84" s="35">
        <f>RevReqDetR!T84</f>
        <v>0</v>
      </c>
      <c r="R84" s="37">
        <f>RevReqDetR!W84</f>
        <v>0</v>
      </c>
      <c r="S84" s="35">
        <f>RevReqDetR!X84</f>
        <v>0</v>
      </c>
      <c r="T84" s="35">
        <f>RevReqDetR!Y84</f>
        <v>231977.76</v>
      </c>
      <c r="U84" s="35">
        <f t="shared" si="14"/>
        <v>140422.24</v>
      </c>
      <c r="V84" s="35">
        <f>RevReqDetR!L84</f>
        <v>123595</v>
      </c>
      <c r="W84" s="35">
        <f t="shared" si="10"/>
        <v>247750.8497124103</v>
      </c>
      <c r="Z84" s="29"/>
      <c r="AA84" s="1">
        <v>2</v>
      </c>
      <c r="AB84" s="2" t="str">
        <f t="shared" si="16"/>
        <v>Oct 2014 - Sep 2015</v>
      </c>
      <c r="AC84" s="26"/>
      <c r="AD84" s="5">
        <v>247750.8497124103</v>
      </c>
      <c r="AE84" s="26">
        <f t="shared" si="17"/>
        <v>0</v>
      </c>
      <c r="AF84" s="26"/>
    </row>
    <row r="85" spans="1:32" ht="15" hidden="1" outlineLevel="1" x14ac:dyDescent="0.25">
      <c r="A85" s="2">
        <f t="shared" si="15"/>
        <v>2015</v>
      </c>
      <c r="B85" s="33">
        <v>42036</v>
      </c>
      <c r="C85" s="34">
        <f>RevReqDetR!Q85</f>
        <v>58937812.819999985</v>
      </c>
      <c r="D85" s="35">
        <f>RevReqDetR!U85</f>
        <v>508902.94999990606</v>
      </c>
      <c r="E85" s="34">
        <f t="shared" si="11"/>
        <v>59446715.769999892</v>
      </c>
      <c r="F85" s="34">
        <f>RevReqDetR!E85+RevReqDetR!V85</f>
        <v>504622.53201344388</v>
      </c>
      <c r="G85" s="34">
        <f>RevReqDetR!AG85</f>
        <v>0</v>
      </c>
      <c r="H85" s="34">
        <f t="shared" si="12"/>
        <v>0</v>
      </c>
      <c r="I85" s="35">
        <f>RevReqDetR!H85</f>
        <v>496632.67</v>
      </c>
      <c r="J85" s="35">
        <f>RevReqDetR!M85</f>
        <v>438990</v>
      </c>
      <c r="K85" s="34">
        <f t="shared" si="18"/>
        <v>57642.669999999984</v>
      </c>
      <c r="L85" s="35">
        <f>RevReqDetR!N85</f>
        <v>0</v>
      </c>
      <c r="M85" s="35">
        <f>RevReqDetR!AA85</f>
        <v>0</v>
      </c>
      <c r="N85" s="35">
        <f t="shared" si="13"/>
        <v>0</v>
      </c>
      <c r="O85" s="37">
        <f>RevReqDetR!AI85</f>
        <v>7834.34</v>
      </c>
      <c r="P85" s="35">
        <f>RevReqDetR!K85</f>
        <v>436525</v>
      </c>
      <c r="Q85" s="35">
        <f>RevReqDetR!T85</f>
        <v>0</v>
      </c>
      <c r="R85" s="37">
        <f>RevReqDetR!W85</f>
        <v>0</v>
      </c>
      <c r="S85" s="35">
        <f>RevReqDetR!X85</f>
        <v>0</v>
      </c>
      <c r="T85" s="35">
        <f>RevReqDetR!Y85</f>
        <v>267897.69000000332</v>
      </c>
      <c r="U85" s="35">
        <f t="shared" si="14"/>
        <v>168627.30999999668</v>
      </c>
      <c r="V85" s="35">
        <f>RevReqDetR!L85</f>
        <v>2465</v>
      </c>
      <c r="W85" s="35">
        <f t="shared" si="10"/>
        <v>283721.89201344724</v>
      </c>
      <c r="Z85" s="29"/>
      <c r="AA85" s="1">
        <v>2</v>
      </c>
      <c r="AB85" s="2" t="str">
        <f t="shared" si="16"/>
        <v>Oct 2014 - Sep 2015</v>
      </c>
      <c r="AC85" s="26"/>
      <c r="AD85" s="5">
        <v>283721.89201344724</v>
      </c>
      <c r="AE85" s="26">
        <f t="shared" si="17"/>
        <v>0</v>
      </c>
      <c r="AF85" s="26"/>
    </row>
    <row r="86" spans="1:32" ht="15" hidden="1" outlineLevel="1" x14ac:dyDescent="0.25">
      <c r="A86" s="2">
        <f t="shared" si="15"/>
        <v>2015</v>
      </c>
      <c r="B86" s="33">
        <v>42064</v>
      </c>
      <c r="C86" s="34">
        <f>RevReqDetR!Q86</f>
        <v>59053804.959999986</v>
      </c>
      <c r="D86" s="35">
        <f>RevReqDetR!U86</f>
        <v>167522.92999990605</v>
      </c>
      <c r="E86" s="34">
        <f t="shared" si="11"/>
        <v>59221327.889999889</v>
      </c>
      <c r="F86" s="34">
        <f>RevReqDetR!E86+RevReqDetR!V86</f>
        <v>558179.70636908838</v>
      </c>
      <c r="G86" s="34">
        <f>RevReqDetR!AG86</f>
        <v>0</v>
      </c>
      <c r="H86" s="34">
        <f t="shared" si="12"/>
        <v>0</v>
      </c>
      <c r="I86" s="35">
        <f>RevReqDetR!H86</f>
        <v>550427.14</v>
      </c>
      <c r="J86" s="35">
        <f>RevReqDetR!M86</f>
        <v>434435</v>
      </c>
      <c r="K86" s="34">
        <f t="shared" si="18"/>
        <v>115992.14000000001</v>
      </c>
      <c r="L86" s="35">
        <f>RevReqDetR!N86</f>
        <v>0</v>
      </c>
      <c r="M86" s="35">
        <f>RevReqDetR!AA86</f>
        <v>0</v>
      </c>
      <c r="N86" s="35">
        <f t="shared" si="13"/>
        <v>0</v>
      </c>
      <c r="O86" s="37">
        <f>RevReqDetR!AI86</f>
        <v>7990.0300000000007</v>
      </c>
      <c r="P86" s="35">
        <f>RevReqDetR!K86</f>
        <v>427975</v>
      </c>
      <c r="Q86" s="35">
        <f>RevReqDetR!T86</f>
        <v>90998.479999999923</v>
      </c>
      <c r="R86" s="37">
        <f>RevReqDetR!W86</f>
        <v>6097.98</v>
      </c>
      <c r="S86" s="35">
        <f>RevReqDetR!X86</f>
        <v>0</v>
      </c>
      <c r="T86" s="35">
        <f>RevReqDetR!Y86</f>
        <v>260452.07000000463</v>
      </c>
      <c r="U86" s="35">
        <f t="shared" si="14"/>
        <v>252423.42999999531</v>
      </c>
      <c r="V86" s="35">
        <f>RevReqDetR!L86</f>
        <v>6460</v>
      </c>
      <c r="W86" s="35">
        <f t="shared" si="10"/>
        <v>191294.16636909309</v>
      </c>
      <c r="Z86" s="29"/>
      <c r="AA86" s="1">
        <v>1</v>
      </c>
      <c r="AB86" s="2" t="str">
        <f t="shared" si="16"/>
        <v>Oct 2014 - Sep 2015</v>
      </c>
      <c r="AC86" s="26"/>
      <c r="AD86" s="5">
        <v>191294.16636909309</v>
      </c>
      <c r="AE86" s="26">
        <f t="shared" si="17"/>
        <v>0</v>
      </c>
      <c r="AF86" s="26"/>
    </row>
    <row r="87" spans="1:32" ht="15" hidden="1" outlineLevel="1" x14ac:dyDescent="0.25">
      <c r="A87" s="2">
        <f t="shared" si="15"/>
        <v>2015</v>
      </c>
      <c r="B87" s="33">
        <v>42095</v>
      </c>
      <c r="C87" s="34">
        <f>RevReqDetR!Q87</f>
        <v>58796259.709999986</v>
      </c>
      <c r="D87" s="35">
        <f>RevReqDetR!U87</f>
        <v>470442.12999990606</v>
      </c>
      <c r="E87" s="34">
        <f t="shared" si="11"/>
        <v>59266701.839999892</v>
      </c>
      <c r="F87" s="34">
        <f>RevReqDetR!E87+RevReqDetR!V87</f>
        <v>540476.73478184489</v>
      </c>
      <c r="G87" s="34">
        <f>RevReqDetR!AG87</f>
        <v>0</v>
      </c>
      <c r="H87" s="34">
        <f t="shared" si="12"/>
        <v>0</v>
      </c>
      <c r="I87" s="35">
        <f>RevReqDetR!H87</f>
        <v>533569.75</v>
      </c>
      <c r="J87" s="35">
        <f>RevReqDetR!M87</f>
        <v>767543.29000000015</v>
      </c>
      <c r="K87" s="34">
        <f t="shared" si="18"/>
        <v>-233973.54000000015</v>
      </c>
      <c r="L87" s="35">
        <f>RevReqDetR!N87</f>
        <v>23571.709999999846</v>
      </c>
      <c r="M87" s="35">
        <f>RevReqDetR!AA87</f>
        <v>0</v>
      </c>
      <c r="N87" s="35">
        <f t="shared" si="13"/>
        <v>23571.709999999846</v>
      </c>
      <c r="O87" s="37">
        <f>RevReqDetR!AI87</f>
        <v>9114.59</v>
      </c>
      <c r="P87" s="35">
        <f>RevReqDetR!K87</f>
        <v>767600</v>
      </c>
      <c r="Q87" s="35">
        <f>RevReqDetR!T87</f>
        <v>0</v>
      </c>
      <c r="R87" s="37">
        <f>RevReqDetR!W87</f>
        <v>103.34</v>
      </c>
      <c r="S87" s="35">
        <f>RevReqDetR!X87</f>
        <v>0</v>
      </c>
      <c r="T87" s="35">
        <f>RevReqDetR!Y87</f>
        <v>464680.79999998742</v>
      </c>
      <c r="U87" s="35">
        <f t="shared" si="14"/>
        <v>302815.86000001262</v>
      </c>
      <c r="V87" s="35">
        <f>RevReqDetR!L87</f>
        <v>23515</v>
      </c>
      <c r="W87" s="35">
        <f t="shared" si="10"/>
        <v>480805.71478183224</v>
      </c>
      <c r="Z87" s="29"/>
      <c r="AA87" s="1">
        <v>2</v>
      </c>
      <c r="AB87" s="2" t="str">
        <f t="shared" si="16"/>
        <v>Oct 2014 - Sep 2015</v>
      </c>
      <c r="AC87" s="26"/>
      <c r="AD87" s="5">
        <v>480805.71478183224</v>
      </c>
      <c r="AE87" s="26">
        <f t="shared" si="17"/>
        <v>0</v>
      </c>
      <c r="AF87" s="26"/>
    </row>
    <row r="88" spans="1:32" ht="15" hidden="1" outlineLevel="1" x14ac:dyDescent="0.25">
      <c r="A88" s="2">
        <f t="shared" si="15"/>
        <v>2015</v>
      </c>
      <c r="B88" s="33">
        <v>42125</v>
      </c>
      <c r="C88" s="34">
        <f>RevReqDetR!Q88</f>
        <v>58085441.459999986</v>
      </c>
      <c r="D88" s="35">
        <f>RevReqDetR!U88</f>
        <v>959713.22999990603</v>
      </c>
      <c r="E88" s="34">
        <f t="shared" si="11"/>
        <v>59045154.689999893</v>
      </c>
      <c r="F88" s="34">
        <f>RevReqDetR!E88+RevReqDetR!V88</f>
        <v>558974.28257361311</v>
      </c>
      <c r="G88" s="34">
        <f>RevReqDetR!AG88</f>
        <v>0</v>
      </c>
      <c r="H88" s="34">
        <f t="shared" si="12"/>
        <v>0</v>
      </c>
      <c r="I88" s="35">
        <f>RevReqDetR!H88</f>
        <v>549066.68000000005</v>
      </c>
      <c r="J88" s="35">
        <f>RevReqDetR!M88</f>
        <v>549066.68000000005</v>
      </c>
      <c r="K88" s="34">
        <f t="shared" si="18"/>
        <v>0</v>
      </c>
      <c r="L88" s="35">
        <f>RevReqDetR!N88</f>
        <v>710818.24999999988</v>
      </c>
      <c r="M88" s="35">
        <f>RevReqDetR!AA88</f>
        <v>0</v>
      </c>
      <c r="N88" s="35">
        <f t="shared" si="13"/>
        <v>710818.24999999988</v>
      </c>
      <c r="O88" s="37">
        <f>RevReqDetR!AI88</f>
        <v>7933.58</v>
      </c>
      <c r="P88" s="35">
        <f>RevReqDetR!K88</f>
        <v>1237375</v>
      </c>
      <c r="Q88" s="35">
        <f>RevReqDetR!T88</f>
        <v>0</v>
      </c>
      <c r="R88" s="37">
        <f>RevReqDetR!W88</f>
        <v>0</v>
      </c>
      <c r="S88" s="35">
        <f>RevReqDetR!X88</f>
        <v>0</v>
      </c>
      <c r="T88" s="35">
        <f>RevReqDetR!Y88</f>
        <v>748103.90000002889</v>
      </c>
      <c r="U88" s="35">
        <f t="shared" si="14"/>
        <v>489271.09999997111</v>
      </c>
      <c r="V88" s="35">
        <f>RevReqDetR!L88</f>
        <v>22509.93</v>
      </c>
      <c r="W88" s="35">
        <f t="shared" ref="W88:W151" si="19">F88+H88-K88+N88+O88-U88-V88</f>
        <v>765945.08257364179</v>
      </c>
      <c r="Z88" s="29"/>
      <c r="AA88" s="1">
        <v>2</v>
      </c>
      <c r="AB88" s="2" t="str">
        <f t="shared" si="16"/>
        <v>Oct 2014 - Sep 2015</v>
      </c>
      <c r="AC88" s="26"/>
      <c r="AD88" s="5">
        <v>765945.08257364179</v>
      </c>
      <c r="AE88" s="26">
        <f t="shared" si="17"/>
        <v>0</v>
      </c>
      <c r="AF88" s="26"/>
    </row>
    <row r="89" spans="1:32" ht="15" hidden="1" outlineLevel="1" x14ac:dyDescent="0.25">
      <c r="A89" s="2">
        <f t="shared" si="15"/>
        <v>2015</v>
      </c>
      <c r="B89" s="33">
        <v>42156</v>
      </c>
      <c r="C89" s="34">
        <f>RevReqDetR!Q89</f>
        <v>57008236.469999984</v>
      </c>
      <c r="D89" s="35">
        <f>RevReqDetR!U89</f>
        <v>556520.63999989012</v>
      </c>
      <c r="E89" s="34">
        <f t="shared" ref="E89:E152" si="20">C89+D89</f>
        <v>57564757.109999873</v>
      </c>
      <c r="F89" s="34">
        <f>RevReqDetR!E89+RevReqDetR!V89</f>
        <v>532174.85608058749</v>
      </c>
      <c r="G89" s="34">
        <f>RevReqDetR!AG89</f>
        <v>0</v>
      </c>
      <c r="H89" s="34">
        <f t="shared" ref="H89:H152" si="21">(G88+G89)/2*$J$5</f>
        <v>0</v>
      </c>
      <c r="I89" s="35">
        <f>RevReqDetR!H89</f>
        <v>524705.34</v>
      </c>
      <c r="J89" s="35">
        <f>RevReqDetR!M89</f>
        <v>524705.34</v>
      </c>
      <c r="K89" s="34">
        <f t="shared" si="18"/>
        <v>0</v>
      </c>
      <c r="L89" s="35">
        <f>RevReqDetR!N89</f>
        <v>1077204.9900000002</v>
      </c>
      <c r="M89" s="35">
        <f>RevReqDetR!AA89</f>
        <v>0</v>
      </c>
      <c r="N89" s="35">
        <f t="shared" ref="N89:N152" si="22">L89+M89</f>
        <v>1077204.9900000002</v>
      </c>
      <c r="O89" s="37">
        <f>RevReqDetR!AI89</f>
        <v>8790.0499999999993</v>
      </c>
      <c r="P89" s="35">
        <f>RevReqDetR!K89</f>
        <v>1407542.44</v>
      </c>
      <c r="Q89" s="35">
        <f>RevReqDetR!T89</f>
        <v>257734.949999984</v>
      </c>
      <c r="R89" s="37">
        <f>RevReqDetR!W89</f>
        <v>9520.89</v>
      </c>
      <c r="S89" s="35">
        <f>RevReqDetR!X89</f>
        <v>0</v>
      </c>
      <c r="T89" s="35">
        <f>RevReqDetR!Y89</f>
        <v>851379.35999997775</v>
      </c>
      <c r="U89" s="35">
        <f t="shared" ref="U89:U152" si="23">P89+Q89-R89+S89-T89</f>
        <v>804377.14000000618</v>
      </c>
      <c r="V89" s="35">
        <f>RevReqDetR!L89</f>
        <v>194367.89</v>
      </c>
      <c r="W89" s="35">
        <f t="shared" si="19"/>
        <v>619424.86608058156</v>
      </c>
      <c r="Z89" s="29"/>
      <c r="AA89" s="1">
        <v>2</v>
      </c>
      <c r="AB89" s="2" t="str">
        <f t="shared" si="16"/>
        <v>Oct 2014 - Sep 2015</v>
      </c>
      <c r="AC89" s="26"/>
      <c r="AD89" s="5">
        <v>619424.86608058156</v>
      </c>
      <c r="AE89" s="26">
        <f t="shared" si="17"/>
        <v>0</v>
      </c>
      <c r="AF89" s="26"/>
    </row>
    <row r="90" spans="1:32" ht="15" hidden="1" outlineLevel="1" x14ac:dyDescent="0.25">
      <c r="A90" s="2">
        <f t="shared" si="15"/>
        <v>2015</v>
      </c>
      <c r="B90" s="33">
        <v>42186</v>
      </c>
      <c r="C90" s="34">
        <f>RevReqDetR!Q90</f>
        <v>56383081.039999984</v>
      </c>
      <c r="D90" s="35">
        <f>RevReqDetR!U90</f>
        <v>463444.28999989014</v>
      </c>
      <c r="E90" s="34">
        <f t="shared" si="20"/>
        <v>56846525.329999872</v>
      </c>
      <c r="F90" s="34">
        <f>RevReqDetR!E90+RevReqDetR!V90</f>
        <v>539915.15524205985</v>
      </c>
      <c r="G90" s="34">
        <f>RevReqDetR!AG90</f>
        <v>0</v>
      </c>
      <c r="H90" s="34">
        <f t="shared" si="21"/>
        <v>0</v>
      </c>
      <c r="I90" s="35">
        <f>RevReqDetR!H90</f>
        <v>532656.91</v>
      </c>
      <c r="J90" s="35">
        <f>RevReqDetR!M90</f>
        <v>532656.91</v>
      </c>
      <c r="K90" s="34">
        <f t="shared" si="18"/>
        <v>0</v>
      </c>
      <c r="L90" s="35">
        <f>RevReqDetR!N90</f>
        <v>625155.43000000005</v>
      </c>
      <c r="M90" s="35">
        <f>RevReqDetR!AA90</f>
        <v>0</v>
      </c>
      <c r="N90" s="35">
        <f t="shared" si="22"/>
        <v>625155.43000000005</v>
      </c>
      <c r="O90" s="37">
        <f>RevReqDetR!AI90</f>
        <v>10067.839999999998</v>
      </c>
      <c r="P90" s="35">
        <f>RevReqDetR!K90</f>
        <v>1157100</v>
      </c>
      <c r="Q90" s="35">
        <f>RevReqDetR!T90</f>
        <v>173809.57999999996</v>
      </c>
      <c r="R90" s="37">
        <f>RevReqDetR!W90</f>
        <v>5691.4800000000005</v>
      </c>
      <c r="S90" s="35">
        <f>RevReqDetR!X90</f>
        <v>0</v>
      </c>
      <c r="T90" s="35">
        <f>RevReqDetR!Y90</f>
        <v>693843.46999998484</v>
      </c>
      <c r="U90" s="35">
        <f t="shared" si="23"/>
        <v>631374.63000001526</v>
      </c>
      <c r="V90" s="35">
        <f>RevReqDetR!L90</f>
        <v>712.34</v>
      </c>
      <c r="W90" s="35">
        <f t="shared" si="19"/>
        <v>543051.45524204487</v>
      </c>
      <c r="Z90" s="29"/>
      <c r="AA90" s="1">
        <v>2</v>
      </c>
      <c r="AB90" s="2" t="str">
        <f t="shared" si="16"/>
        <v>Oct 2014 - Sep 2015</v>
      </c>
      <c r="AC90" s="26"/>
      <c r="AD90" s="5">
        <v>543051.45524204487</v>
      </c>
      <c r="AE90" s="26">
        <f t="shared" si="17"/>
        <v>0</v>
      </c>
      <c r="AF90" s="26"/>
    </row>
    <row r="91" spans="1:32" ht="15" hidden="1" outlineLevel="1" x14ac:dyDescent="0.25">
      <c r="A91" s="2">
        <f t="shared" si="15"/>
        <v>2015</v>
      </c>
      <c r="B91" s="33">
        <v>42217</v>
      </c>
      <c r="C91" s="34">
        <f>RevReqDetR!Q91</f>
        <v>55539650.109999985</v>
      </c>
      <c r="D91" s="35">
        <f>RevReqDetR!U91</f>
        <v>1014663.2099998902</v>
      </c>
      <c r="E91" s="34">
        <f t="shared" si="20"/>
        <v>56554313.319999874</v>
      </c>
      <c r="F91" s="34">
        <f>RevReqDetR!E91+RevReqDetR!V91</f>
        <v>536143.5765588088</v>
      </c>
      <c r="G91" s="34">
        <f>RevReqDetR!AG91</f>
        <v>0</v>
      </c>
      <c r="H91" s="34">
        <f t="shared" si="21"/>
        <v>0</v>
      </c>
      <c r="I91" s="35">
        <f>RevReqDetR!H91</f>
        <v>526863.86</v>
      </c>
      <c r="J91" s="35">
        <f>RevReqDetR!M91</f>
        <v>526863.86</v>
      </c>
      <c r="K91" s="34">
        <f t="shared" si="18"/>
        <v>0</v>
      </c>
      <c r="L91" s="35">
        <f>RevReqDetR!N91</f>
        <v>843430.93</v>
      </c>
      <c r="M91" s="35">
        <f>RevReqDetR!AA91</f>
        <v>0</v>
      </c>
      <c r="N91" s="35">
        <f t="shared" si="22"/>
        <v>843430.93</v>
      </c>
      <c r="O91" s="37">
        <f>RevReqDetR!AI91</f>
        <v>10582.599999999999</v>
      </c>
      <c r="P91" s="35">
        <f>RevReqDetR!K91</f>
        <v>1369677.29</v>
      </c>
      <c r="Q91" s="35">
        <f>RevReqDetR!T91</f>
        <v>0</v>
      </c>
      <c r="R91" s="37">
        <f>RevReqDetR!W91</f>
        <v>-1719.26</v>
      </c>
      <c r="S91" s="35">
        <f>RevReqDetR!X91</f>
        <v>0</v>
      </c>
      <c r="T91" s="35">
        <f>RevReqDetR!Y91</f>
        <v>818681.07999998797</v>
      </c>
      <c r="U91" s="35">
        <f t="shared" si="23"/>
        <v>552715.47000001208</v>
      </c>
      <c r="V91" s="35">
        <f>RevReqDetR!L91</f>
        <v>617.5</v>
      </c>
      <c r="W91" s="35">
        <f t="shared" si="19"/>
        <v>836824.13655879698</v>
      </c>
      <c r="Z91" s="29"/>
      <c r="AA91" s="1">
        <v>1</v>
      </c>
      <c r="AB91" s="2" t="str">
        <f t="shared" si="16"/>
        <v>Oct 2014 - Sep 2015</v>
      </c>
      <c r="AC91" s="26"/>
      <c r="AD91" s="5">
        <v>836824.13655879698</v>
      </c>
      <c r="AE91" s="26">
        <f t="shared" si="17"/>
        <v>0</v>
      </c>
      <c r="AF91" s="26"/>
    </row>
    <row r="92" spans="1:32" ht="15" hidden="1" outlineLevel="1" x14ac:dyDescent="0.25">
      <c r="A92" s="2">
        <f t="shared" si="15"/>
        <v>2015</v>
      </c>
      <c r="B92" s="33">
        <v>42248</v>
      </c>
      <c r="C92" s="34">
        <f>RevReqDetR!Q92</f>
        <v>54584806.669999987</v>
      </c>
      <c r="D92" s="35">
        <f>RevReqDetR!U92</f>
        <v>1603108.4599998901</v>
      </c>
      <c r="E92" s="34">
        <f t="shared" si="20"/>
        <v>56187915.129999876</v>
      </c>
      <c r="F92" s="34">
        <f>RevReqDetR!E92+RevReqDetR!V92</f>
        <v>516155.4915178059</v>
      </c>
      <c r="G92" s="34">
        <f>RevReqDetR!AG92</f>
        <v>0</v>
      </c>
      <c r="H92" s="34">
        <f t="shared" si="21"/>
        <v>0</v>
      </c>
      <c r="I92" s="35">
        <f>RevReqDetR!H92</f>
        <v>502304.44</v>
      </c>
      <c r="J92" s="35">
        <f>RevReqDetR!M92</f>
        <v>502304.44</v>
      </c>
      <c r="K92" s="34">
        <f t="shared" si="18"/>
        <v>0</v>
      </c>
      <c r="L92" s="35">
        <f>RevReqDetR!N92</f>
        <v>954843.44</v>
      </c>
      <c r="M92" s="35">
        <f>RevReqDetR!AA92</f>
        <v>0</v>
      </c>
      <c r="N92" s="35">
        <f t="shared" si="22"/>
        <v>954843.44</v>
      </c>
      <c r="O92" s="37">
        <f>RevReqDetR!AI92</f>
        <v>8537.42</v>
      </c>
      <c r="P92" s="35">
        <f>RevReqDetR!K92</f>
        <v>1446175.38</v>
      </c>
      <c r="Q92" s="35">
        <f>RevReqDetR!T92</f>
        <v>0</v>
      </c>
      <c r="R92" s="37">
        <f>RevReqDetR!W92</f>
        <v>0</v>
      </c>
      <c r="S92" s="35">
        <f>RevReqDetR!X92</f>
        <v>0</v>
      </c>
      <c r="T92" s="35">
        <f>RevReqDetR!Y92</f>
        <v>857929.75</v>
      </c>
      <c r="U92" s="35">
        <f t="shared" si="23"/>
        <v>588245.62999999989</v>
      </c>
      <c r="V92" s="35">
        <f>RevReqDetR!L92</f>
        <v>10972.5</v>
      </c>
      <c r="W92" s="35">
        <f t="shared" si="19"/>
        <v>880318.22151780594</v>
      </c>
      <c r="Z92" s="29"/>
      <c r="AA92" s="1">
        <v>2</v>
      </c>
      <c r="AB92" s="2" t="str">
        <f t="shared" si="16"/>
        <v>Oct 2014 - Sep 2015</v>
      </c>
      <c r="AC92" s="26"/>
      <c r="AD92" s="5">
        <v>880318.22151780594</v>
      </c>
      <c r="AE92" s="26">
        <f t="shared" si="17"/>
        <v>0</v>
      </c>
      <c r="AF92" s="26"/>
    </row>
    <row r="93" spans="1:32" ht="15" hidden="1" outlineLevel="1" x14ac:dyDescent="0.25">
      <c r="A93" s="2">
        <f t="shared" si="15"/>
        <v>2015</v>
      </c>
      <c r="B93" s="33">
        <v>42278</v>
      </c>
      <c r="C93" s="34">
        <f>RevReqDetR!Q93</f>
        <v>53850059.909999989</v>
      </c>
      <c r="D93" s="35">
        <f>RevReqDetR!U93</f>
        <v>452620.24879989028</v>
      </c>
      <c r="E93" s="34">
        <f t="shared" si="20"/>
        <v>54302680.158799879</v>
      </c>
      <c r="F93" s="34">
        <f>RevReqDetR!E93+RevReqDetR!V93</f>
        <v>521193.66529112705</v>
      </c>
      <c r="G93" s="34">
        <f>RevReqDetR!AG93</f>
        <v>0</v>
      </c>
      <c r="H93" s="34">
        <f t="shared" si="21"/>
        <v>0</v>
      </c>
      <c r="I93" s="35">
        <f>RevReqDetR!H93</f>
        <v>509869.86</v>
      </c>
      <c r="J93" s="35">
        <f>RevReqDetR!M93</f>
        <v>509869.86</v>
      </c>
      <c r="K93" s="34">
        <f t="shared" si="18"/>
        <v>0</v>
      </c>
      <c r="L93" s="35">
        <f>RevReqDetR!N93</f>
        <v>734746.76000000013</v>
      </c>
      <c r="M93" s="35">
        <f>RevReqDetR!AA93</f>
        <v>0</v>
      </c>
      <c r="N93" s="35">
        <f t="shared" si="22"/>
        <v>734746.76000000013</v>
      </c>
      <c r="O93" s="35">
        <f>RevReqDetR!AI93</f>
        <v>6240.5100000000011</v>
      </c>
      <c r="P93" s="35">
        <f>RevReqDetR!K93</f>
        <v>1124714.1200000001</v>
      </c>
      <c r="Q93" s="35">
        <f>RevReqDetR!T93</f>
        <v>432270.34000000032</v>
      </c>
      <c r="R93" s="35">
        <f>RevReqDetR!W93</f>
        <v>6648.92</v>
      </c>
      <c r="S93" s="35">
        <f>RevReqDetR!X93</f>
        <v>0</v>
      </c>
      <c r="T93" s="35">
        <f>RevReqDetR!Y93</f>
        <v>672284.04</v>
      </c>
      <c r="U93" s="35">
        <f t="shared" si="23"/>
        <v>878051.50000000047</v>
      </c>
      <c r="V93" s="35">
        <f>RevReqDetR!L93</f>
        <v>119902.5</v>
      </c>
      <c r="W93" s="35">
        <f t="shared" si="19"/>
        <v>264226.9352911266</v>
      </c>
      <c r="Z93" s="29"/>
      <c r="AA93" s="1">
        <v>2</v>
      </c>
      <c r="AB93" s="2" t="str">
        <f t="shared" si="16"/>
        <v>Oct 2015 - Sep 2016</v>
      </c>
      <c r="AC93" s="26"/>
      <c r="AD93" s="5">
        <v>264226.9352911266</v>
      </c>
      <c r="AE93" s="26">
        <f t="shared" si="17"/>
        <v>0</v>
      </c>
      <c r="AF93" s="26"/>
    </row>
    <row r="94" spans="1:32" ht="15" hidden="1" outlineLevel="1" x14ac:dyDescent="0.25">
      <c r="A94" s="2">
        <f t="shared" si="15"/>
        <v>2015</v>
      </c>
      <c r="B94" s="33">
        <v>42309</v>
      </c>
      <c r="C94" s="34">
        <f>RevReqDetR!Q94</f>
        <v>53443406.159999989</v>
      </c>
      <c r="D94" s="35">
        <f>RevReqDetR!U94</f>
        <v>830142.91879989021</v>
      </c>
      <c r="E94" s="34">
        <f t="shared" si="20"/>
        <v>54273549.078799881</v>
      </c>
      <c r="F94" s="34">
        <f>RevReqDetR!E94+RevReqDetR!V94</f>
        <v>495706.69127436361</v>
      </c>
      <c r="G94" s="34">
        <f>RevReqDetR!AG94</f>
        <v>0</v>
      </c>
      <c r="H94" s="34">
        <f t="shared" si="21"/>
        <v>0</v>
      </c>
      <c r="I94" s="35">
        <f>RevReqDetR!H94</f>
        <v>487399.33</v>
      </c>
      <c r="J94" s="35">
        <f>RevReqDetR!M94</f>
        <v>487399.33</v>
      </c>
      <c r="K94" s="34">
        <f t="shared" si="18"/>
        <v>0</v>
      </c>
      <c r="L94" s="35">
        <f>RevReqDetR!N94</f>
        <v>406653.74999999994</v>
      </c>
      <c r="M94" s="35">
        <f>RevReqDetR!AA94</f>
        <v>0</v>
      </c>
      <c r="N94" s="35">
        <f t="shared" si="22"/>
        <v>406653.74999999994</v>
      </c>
      <c r="O94" s="35">
        <f>RevReqDetR!AI94</f>
        <v>5327.33</v>
      </c>
      <c r="P94" s="35">
        <f>RevReqDetR!K94</f>
        <v>894053.08</v>
      </c>
      <c r="Q94" s="35">
        <f>RevReqDetR!T94</f>
        <v>0</v>
      </c>
      <c r="R94" s="35">
        <f>RevReqDetR!W94</f>
        <v>205.25</v>
      </c>
      <c r="S94" s="35">
        <f>RevReqDetR!X94</f>
        <v>0</v>
      </c>
      <c r="T94" s="35">
        <f>RevReqDetR!Y94</f>
        <v>515750.48999999993</v>
      </c>
      <c r="U94" s="35">
        <f t="shared" si="23"/>
        <v>378097.34</v>
      </c>
      <c r="V94" s="35">
        <f>RevReqDetR!L94</f>
        <v>0</v>
      </c>
      <c r="W94" s="35">
        <f t="shared" si="19"/>
        <v>529590.43127436354</v>
      </c>
      <c r="Z94" s="29"/>
      <c r="AA94" s="1">
        <v>2</v>
      </c>
      <c r="AB94" s="2" t="str">
        <f t="shared" si="16"/>
        <v>Oct 2015 - Sep 2016</v>
      </c>
      <c r="AC94" s="26"/>
      <c r="AD94" s="5">
        <v>529590.43127436354</v>
      </c>
      <c r="AE94" s="26">
        <f t="shared" si="17"/>
        <v>0</v>
      </c>
      <c r="AF94" s="26"/>
    </row>
    <row r="95" spans="1:32" ht="15" hidden="1" outlineLevel="1" x14ac:dyDescent="0.25">
      <c r="A95" s="2">
        <f t="shared" si="15"/>
        <v>2015</v>
      </c>
      <c r="B95" s="33">
        <v>42339</v>
      </c>
      <c r="C95" s="34">
        <f>RevReqDetR!Q95</f>
        <v>53360129.36999999</v>
      </c>
      <c r="D95" s="35">
        <f>RevReqDetR!U95</f>
        <v>250246.64879989007</v>
      </c>
      <c r="E95" s="34">
        <f t="shared" si="20"/>
        <v>53610376.018799879</v>
      </c>
      <c r="F95" s="34">
        <f>RevReqDetR!E95+RevReqDetR!V95</f>
        <v>505948.74265669583</v>
      </c>
      <c r="G95" s="34">
        <f>RevReqDetR!AG95</f>
        <v>0</v>
      </c>
      <c r="H95" s="34">
        <f t="shared" si="21"/>
        <v>0</v>
      </c>
      <c r="I95" s="35">
        <f>RevReqDetR!H95</f>
        <v>500023.21</v>
      </c>
      <c r="J95" s="35">
        <f>RevReqDetR!M95</f>
        <v>500023.21</v>
      </c>
      <c r="K95" s="34">
        <f t="shared" si="18"/>
        <v>0</v>
      </c>
      <c r="L95" s="35">
        <f>RevReqDetR!N95</f>
        <v>83276.789999999979</v>
      </c>
      <c r="M95" s="35">
        <f>RevReqDetR!AA95</f>
        <v>0</v>
      </c>
      <c r="N95" s="35">
        <f t="shared" si="22"/>
        <v>83276.789999999979</v>
      </c>
      <c r="O95" s="35">
        <f>RevReqDetR!AI95</f>
        <v>7743.29</v>
      </c>
      <c r="P95" s="35">
        <f>RevReqDetR!K95</f>
        <v>582825</v>
      </c>
      <c r="Q95" s="35">
        <f>RevReqDetR!T95</f>
        <v>313602.55999999994</v>
      </c>
      <c r="R95" s="35">
        <f>RevReqDetR!W95</f>
        <v>6190.49</v>
      </c>
      <c r="S95" s="35">
        <f>RevReqDetR!X95</f>
        <v>0</v>
      </c>
      <c r="T95" s="35">
        <f>RevReqDetR!Y95</f>
        <v>332578.34999999998</v>
      </c>
      <c r="U95" s="35">
        <f t="shared" si="23"/>
        <v>557658.72</v>
      </c>
      <c r="V95" s="35">
        <f>RevReqDetR!L95</f>
        <v>475</v>
      </c>
      <c r="W95" s="35">
        <f t="shared" si="19"/>
        <v>38835.102656695875</v>
      </c>
      <c r="Z95" s="29"/>
      <c r="AA95" s="1">
        <v>2</v>
      </c>
      <c r="AB95" s="2" t="str">
        <f t="shared" si="16"/>
        <v>Oct 2015 - Sep 2016</v>
      </c>
      <c r="AC95" s="26"/>
      <c r="AD95" s="5">
        <v>38835.102656695875</v>
      </c>
      <c r="AE95" s="26">
        <f t="shared" si="17"/>
        <v>0</v>
      </c>
      <c r="AF95" s="26"/>
    </row>
    <row r="96" spans="1:32" ht="15" hidden="1" outlineLevel="1" x14ac:dyDescent="0.25">
      <c r="A96" s="2">
        <f t="shared" si="15"/>
        <v>2016</v>
      </c>
      <c r="B96" s="33">
        <v>42370</v>
      </c>
      <c r="C96" s="34">
        <f>RevReqDetR!Q96</f>
        <v>53484597.249999993</v>
      </c>
      <c r="D96" s="35">
        <f>RevReqDetR!U96</f>
        <v>417419.96879989008</v>
      </c>
      <c r="E96" s="34">
        <f t="shared" si="20"/>
        <v>53902017.218799882</v>
      </c>
      <c r="F96" s="34">
        <f>RevReqDetR!E96+RevReqDetR!V96</f>
        <v>505793.36491663981</v>
      </c>
      <c r="G96" s="34">
        <f>RevReqDetR!AG96</f>
        <v>0</v>
      </c>
      <c r="H96" s="34">
        <f t="shared" si="21"/>
        <v>0</v>
      </c>
      <c r="I96" s="35">
        <f>RevReqDetR!H96</f>
        <v>499385.38</v>
      </c>
      <c r="J96" s="35">
        <f>RevReqDetR!M96</f>
        <v>374917.5</v>
      </c>
      <c r="K96" s="34">
        <f t="shared" si="18"/>
        <v>124467.88</v>
      </c>
      <c r="L96" s="35">
        <f>RevReqDetR!N96</f>
        <v>0</v>
      </c>
      <c r="M96" s="35">
        <f>RevReqDetR!AA96</f>
        <v>0</v>
      </c>
      <c r="N96" s="35">
        <f t="shared" si="22"/>
        <v>0</v>
      </c>
      <c r="O96" s="35">
        <f>RevReqDetR!AI96</f>
        <v>4798.7900000000009</v>
      </c>
      <c r="P96" s="35">
        <f>RevReqDetR!K96</f>
        <v>374775</v>
      </c>
      <c r="Q96" s="35">
        <f>RevReqDetR!T96</f>
        <v>0</v>
      </c>
      <c r="R96" s="35">
        <f>RevReqDetR!W96</f>
        <v>581.88</v>
      </c>
      <c r="S96" s="35">
        <f>RevReqDetR!X96</f>
        <v>0</v>
      </c>
      <c r="T96" s="35">
        <f>RevReqDetR!Y96</f>
        <v>207601.68000000002</v>
      </c>
      <c r="U96" s="35">
        <f t="shared" si="23"/>
        <v>166591.43999999997</v>
      </c>
      <c r="V96" s="35">
        <f>RevReqDetR!L96</f>
        <v>142.5</v>
      </c>
      <c r="W96" s="35">
        <f t="shared" si="19"/>
        <v>219390.33491663981</v>
      </c>
      <c r="Z96" s="29"/>
      <c r="AA96" s="1">
        <v>1</v>
      </c>
      <c r="AB96" s="2" t="str">
        <f t="shared" si="16"/>
        <v>Oct 2015 - Sep 2016</v>
      </c>
      <c r="AC96" s="26"/>
      <c r="AD96" s="5">
        <v>219390.33491663981</v>
      </c>
      <c r="AE96" s="26">
        <f t="shared" si="17"/>
        <v>0</v>
      </c>
      <c r="AF96" s="26"/>
    </row>
    <row r="97" spans="1:32" ht="15" hidden="1" outlineLevel="1" x14ac:dyDescent="0.25">
      <c r="A97" s="2">
        <f t="shared" si="15"/>
        <v>2016</v>
      </c>
      <c r="B97" s="33">
        <v>42401</v>
      </c>
      <c r="C97" s="34">
        <f>RevReqDetR!Q97</f>
        <v>53366719.349999987</v>
      </c>
      <c r="D97" s="35">
        <f>RevReqDetR!U97</f>
        <v>647673.04879989009</v>
      </c>
      <c r="E97" s="34">
        <f t="shared" si="20"/>
        <v>54014392.398799874</v>
      </c>
      <c r="F97" s="34">
        <f>RevReqDetR!E97+RevReqDetR!V97</f>
        <v>475226.20421319624</v>
      </c>
      <c r="G97" s="34">
        <f>RevReqDetR!AG97</f>
        <v>0</v>
      </c>
      <c r="H97" s="34">
        <f t="shared" si="21"/>
        <v>0</v>
      </c>
      <c r="I97" s="35">
        <f>RevReqDetR!H97</f>
        <v>467798.3</v>
      </c>
      <c r="J97" s="35">
        <f>RevReqDetR!M97</f>
        <v>585676.19999999995</v>
      </c>
      <c r="K97" s="34">
        <f t="shared" si="18"/>
        <v>-117877.89999999997</v>
      </c>
      <c r="L97" s="35">
        <f>RevReqDetR!N97</f>
        <v>0</v>
      </c>
      <c r="M97" s="35">
        <f>RevReqDetR!AA97</f>
        <v>0</v>
      </c>
      <c r="N97" s="35">
        <f t="shared" si="22"/>
        <v>0</v>
      </c>
      <c r="O97" s="35">
        <f>RevReqDetR!AI97</f>
        <v>4212.7</v>
      </c>
      <c r="P97" s="35">
        <f>RevReqDetR!K97</f>
        <v>499225</v>
      </c>
      <c r="Q97" s="35">
        <f>RevReqDetR!T97</f>
        <v>0</v>
      </c>
      <c r="R97" s="35">
        <f>RevReqDetR!W97</f>
        <v>0</v>
      </c>
      <c r="S97" s="35">
        <f>RevReqDetR!X97</f>
        <v>0</v>
      </c>
      <c r="T97" s="35">
        <f>RevReqDetR!Y97</f>
        <v>268971.92</v>
      </c>
      <c r="U97" s="35">
        <f t="shared" si="23"/>
        <v>230253.08000000002</v>
      </c>
      <c r="V97" s="35">
        <f>RevReqDetR!L97</f>
        <v>86451.199999999997</v>
      </c>
      <c r="W97" s="35">
        <f t="shared" si="19"/>
        <v>280612.52421319613</v>
      </c>
      <c r="Z97" s="29"/>
      <c r="AA97" s="1">
        <v>2</v>
      </c>
      <c r="AB97" s="2" t="str">
        <f t="shared" si="16"/>
        <v>Oct 2015 - Sep 2016</v>
      </c>
      <c r="AC97" s="26"/>
      <c r="AD97" s="5">
        <v>280612.52421319613</v>
      </c>
      <c r="AE97" s="26">
        <f t="shared" si="17"/>
        <v>0</v>
      </c>
      <c r="AF97" s="26"/>
    </row>
    <row r="98" spans="1:32" ht="15" hidden="1" outlineLevel="1" x14ac:dyDescent="0.25">
      <c r="A98" s="2">
        <f t="shared" si="15"/>
        <v>2016</v>
      </c>
      <c r="B98" s="33">
        <v>42430</v>
      </c>
      <c r="C98" s="34">
        <f>RevReqDetR!Q98</f>
        <v>53279218.209999993</v>
      </c>
      <c r="D98" s="35">
        <f>RevReqDetR!U98</f>
        <v>269823.63879989006</v>
      </c>
      <c r="E98" s="34">
        <f t="shared" si="20"/>
        <v>53549041.848799884</v>
      </c>
      <c r="F98" s="34">
        <f>RevReqDetR!E98+RevReqDetR!V98</f>
        <v>505173.17105842399</v>
      </c>
      <c r="G98" s="34">
        <f>RevReqDetR!AG98</f>
        <v>0</v>
      </c>
      <c r="H98" s="34">
        <f t="shared" si="21"/>
        <v>0</v>
      </c>
      <c r="I98" s="35">
        <f>RevReqDetR!H98</f>
        <v>499436.47</v>
      </c>
      <c r="J98" s="35">
        <f>RevReqDetR!M98</f>
        <v>506026.4499999999</v>
      </c>
      <c r="K98" s="34">
        <f t="shared" si="18"/>
        <v>-6589.9799999999232</v>
      </c>
      <c r="L98" s="35">
        <f>RevReqDetR!N98</f>
        <v>80911.160000000091</v>
      </c>
      <c r="M98" s="35">
        <f>RevReqDetR!AA98</f>
        <v>0</v>
      </c>
      <c r="N98" s="35">
        <f t="shared" si="22"/>
        <v>80911.160000000091</v>
      </c>
      <c r="O98" s="35">
        <f>RevReqDetR!AI98</f>
        <v>5675.34</v>
      </c>
      <c r="P98" s="35">
        <f>RevReqDetR!K98</f>
        <v>576650</v>
      </c>
      <c r="Q98" s="35">
        <f>RevReqDetR!T98</f>
        <v>232954.65999999992</v>
      </c>
      <c r="R98" s="35">
        <f>RevReqDetR!W98</f>
        <v>3432.65</v>
      </c>
      <c r="S98" s="35">
        <f>RevReqDetR!X98</f>
        <v>0</v>
      </c>
      <c r="T98" s="35">
        <f>RevReqDetR!Y98</f>
        <v>306826.36</v>
      </c>
      <c r="U98" s="35">
        <f t="shared" si="23"/>
        <v>499345.64999999991</v>
      </c>
      <c r="V98" s="35">
        <f>RevReqDetR!L98</f>
        <v>10287.61</v>
      </c>
      <c r="W98" s="35">
        <f t="shared" si="19"/>
        <v>88716.391058424007</v>
      </c>
      <c r="Z98" s="29"/>
      <c r="AA98" s="1">
        <v>2</v>
      </c>
      <c r="AB98" s="2" t="str">
        <f t="shared" si="16"/>
        <v>Oct 2015 - Sep 2016</v>
      </c>
      <c r="AC98" s="26"/>
      <c r="AD98" s="5">
        <v>88716.391058424007</v>
      </c>
      <c r="AE98" s="26">
        <f t="shared" si="17"/>
        <v>0</v>
      </c>
      <c r="AF98" s="26"/>
    </row>
    <row r="99" spans="1:32" ht="15" hidden="1" outlineLevel="1" x14ac:dyDescent="0.25">
      <c r="A99" s="2">
        <f t="shared" si="15"/>
        <v>2016</v>
      </c>
      <c r="B99" s="33">
        <v>42461</v>
      </c>
      <c r="C99" s="34">
        <f>RevReqDetR!Q99</f>
        <v>52667535.739999995</v>
      </c>
      <c r="D99" s="35">
        <f>RevReqDetR!U99</f>
        <v>926653.29879989009</v>
      </c>
      <c r="E99" s="34">
        <f t="shared" si="20"/>
        <v>53594189.038799882</v>
      </c>
      <c r="F99" s="34">
        <f>RevReqDetR!E99+RevReqDetR!V99</f>
        <v>488841.85635760211</v>
      </c>
      <c r="G99" s="34">
        <f>RevReqDetR!AG99</f>
        <v>0</v>
      </c>
      <c r="H99" s="34">
        <f t="shared" si="21"/>
        <v>0</v>
      </c>
      <c r="I99" s="35">
        <f>RevReqDetR!H99</f>
        <v>482531.57999999996</v>
      </c>
      <c r="J99" s="35">
        <f>RevReqDetR!M99</f>
        <v>482531.57999999996</v>
      </c>
      <c r="K99" s="34">
        <f t="shared" si="18"/>
        <v>0</v>
      </c>
      <c r="L99" s="35">
        <f>RevReqDetR!N99</f>
        <v>611682.47000000009</v>
      </c>
      <c r="M99" s="35">
        <f>RevReqDetR!AA99</f>
        <v>0</v>
      </c>
      <c r="N99" s="35">
        <f t="shared" si="22"/>
        <v>611682.47000000009</v>
      </c>
      <c r="O99" s="35">
        <f>RevReqDetR!AI99</f>
        <v>5675.66</v>
      </c>
      <c r="P99" s="35">
        <f>RevReqDetR!K99</f>
        <v>1093450</v>
      </c>
      <c r="Q99" s="35">
        <f>RevReqDetR!T99</f>
        <v>0</v>
      </c>
      <c r="R99" s="35">
        <f>RevReqDetR!W99</f>
        <v>629.27</v>
      </c>
      <c r="S99" s="35">
        <f>RevReqDetR!X99</f>
        <v>0</v>
      </c>
      <c r="T99" s="35">
        <f>RevReqDetR!Y99</f>
        <v>436620.34</v>
      </c>
      <c r="U99" s="35">
        <f t="shared" si="23"/>
        <v>656200.3899999999</v>
      </c>
      <c r="V99" s="35">
        <f>RevReqDetR!L99</f>
        <v>764.05</v>
      </c>
      <c r="W99" s="35">
        <f t="shared" si="19"/>
        <v>449235.54635760217</v>
      </c>
      <c r="Z99" s="29"/>
      <c r="AA99" s="1">
        <v>2</v>
      </c>
      <c r="AB99" s="2" t="str">
        <f t="shared" si="16"/>
        <v>Oct 2015 - Sep 2016</v>
      </c>
      <c r="AC99" s="26"/>
      <c r="AD99" s="5">
        <v>449235.54635760217</v>
      </c>
      <c r="AE99" s="26">
        <f t="shared" si="17"/>
        <v>0</v>
      </c>
      <c r="AF99" s="26"/>
    </row>
    <row r="100" spans="1:32" ht="15" hidden="1" outlineLevel="1" x14ac:dyDescent="0.25">
      <c r="A100" s="2">
        <f t="shared" si="15"/>
        <v>2016</v>
      </c>
      <c r="B100" s="33">
        <v>42491</v>
      </c>
      <c r="C100" s="34">
        <f>RevReqDetR!Q100</f>
        <v>51879125.829999998</v>
      </c>
      <c r="D100" s="35">
        <f>RevReqDetR!U100</f>
        <v>1536886.9387998902</v>
      </c>
      <c r="E100" s="34">
        <f t="shared" si="20"/>
        <v>53416012.768799886</v>
      </c>
      <c r="F100" s="34">
        <f>RevReqDetR!E100+RevReqDetR!V100</f>
        <v>505501.62277135439</v>
      </c>
      <c r="G100" s="34">
        <f>RevReqDetR!AG100</f>
        <v>0</v>
      </c>
      <c r="H100" s="34">
        <f t="shared" si="21"/>
        <v>0</v>
      </c>
      <c r="I100" s="35">
        <f>RevReqDetR!H100</f>
        <v>492946.87999999995</v>
      </c>
      <c r="J100" s="35">
        <f>RevReqDetR!M100</f>
        <v>492946.87999999995</v>
      </c>
      <c r="K100" s="34">
        <f t="shared" si="18"/>
        <v>0</v>
      </c>
      <c r="L100" s="35">
        <f>RevReqDetR!N100</f>
        <v>788409.91000000015</v>
      </c>
      <c r="M100" s="35">
        <f>RevReqDetR!AA100</f>
        <v>0</v>
      </c>
      <c r="N100" s="35">
        <f t="shared" si="22"/>
        <v>788409.91000000015</v>
      </c>
      <c r="O100" s="35">
        <f>RevReqDetR!AI100</f>
        <v>6069.3899999999994</v>
      </c>
      <c r="P100" s="35">
        <f>RevReqDetR!K100</f>
        <v>1281356.79</v>
      </c>
      <c r="Q100" s="35">
        <f>RevReqDetR!T100</f>
        <v>0</v>
      </c>
      <c r="R100" s="35">
        <f>RevReqDetR!W100</f>
        <v>0</v>
      </c>
      <c r="S100" s="35">
        <f>RevReqDetR!X100</f>
        <v>0</v>
      </c>
      <c r="T100" s="35">
        <f>RevReqDetR!Y100</f>
        <v>671123.15</v>
      </c>
      <c r="U100" s="35">
        <f t="shared" si="23"/>
        <v>610233.64</v>
      </c>
      <c r="V100" s="35">
        <f>RevReqDetR!L100</f>
        <v>0</v>
      </c>
      <c r="W100" s="35">
        <f t="shared" si="19"/>
        <v>689747.28277135442</v>
      </c>
      <c r="Z100" s="29"/>
      <c r="AA100" s="1">
        <v>2</v>
      </c>
      <c r="AB100" s="2" t="str">
        <f t="shared" si="16"/>
        <v>Oct 2015 - Sep 2016</v>
      </c>
      <c r="AC100" s="26"/>
      <c r="AD100" s="5">
        <v>689747.28277135442</v>
      </c>
      <c r="AE100" s="26">
        <f t="shared" si="17"/>
        <v>0</v>
      </c>
      <c r="AF100" s="26"/>
    </row>
    <row r="101" spans="1:32" ht="15" hidden="1" outlineLevel="1" x14ac:dyDescent="0.25">
      <c r="A101" s="2">
        <f t="shared" si="15"/>
        <v>2016</v>
      </c>
      <c r="B101" s="33">
        <v>42522</v>
      </c>
      <c r="C101" s="34">
        <f>RevReqDetR!Q101</f>
        <v>51195711.030000001</v>
      </c>
      <c r="D101" s="35">
        <f>RevReqDetR!U101</f>
        <v>552824.99879989028</v>
      </c>
      <c r="E101" s="34">
        <f t="shared" si="20"/>
        <v>51748536.028799891</v>
      </c>
      <c r="F101" s="34">
        <f>RevReqDetR!E101+RevReqDetR!V101</f>
        <v>473554.21393968898</v>
      </c>
      <c r="G101" s="34">
        <f>RevReqDetR!AG101</f>
        <v>0</v>
      </c>
      <c r="H101" s="34">
        <f t="shared" si="21"/>
        <v>0</v>
      </c>
      <c r="I101" s="35">
        <f>RevReqDetR!H101</f>
        <v>470037.12</v>
      </c>
      <c r="J101" s="35">
        <f>RevReqDetR!M101</f>
        <v>470037.12</v>
      </c>
      <c r="K101" s="34">
        <f t="shared" si="18"/>
        <v>0</v>
      </c>
      <c r="L101" s="35">
        <f>RevReqDetR!N101</f>
        <v>683414.79999999993</v>
      </c>
      <c r="M101" s="35">
        <f>RevReqDetR!AA101</f>
        <v>0</v>
      </c>
      <c r="N101" s="35">
        <f t="shared" si="22"/>
        <v>683414.79999999993</v>
      </c>
      <c r="O101" s="35">
        <f>RevReqDetR!AI101</f>
        <v>7683.9800000000005</v>
      </c>
      <c r="P101" s="35">
        <f>RevReqDetR!K101</f>
        <v>1153451.92</v>
      </c>
      <c r="Q101" s="35">
        <f>RevReqDetR!T101</f>
        <v>307117.56000000006</v>
      </c>
      <c r="R101" s="35">
        <f>RevReqDetR!W101</f>
        <v>5528.17</v>
      </c>
      <c r="S101" s="35">
        <f>RevReqDetR!X101</f>
        <v>0</v>
      </c>
      <c r="T101" s="35">
        <f>RevReqDetR!Y101</f>
        <v>600635.92000000004</v>
      </c>
      <c r="U101" s="35">
        <f t="shared" si="23"/>
        <v>854405.39</v>
      </c>
      <c r="V101" s="35">
        <f>RevReqDetR!L101</f>
        <v>0</v>
      </c>
      <c r="W101" s="35">
        <f t="shared" si="19"/>
        <v>310247.60393968888</v>
      </c>
      <c r="Z101" s="29"/>
      <c r="AA101" s="1">
        <v>1</v>
      </c>
      <c r="AB101" s="2" t="str">
        <f t="shared" si="16"/>
        <v>Oct 2015 - Sep 2016</v>
      </c>
      <c r="AC101" s="26"/>
      <c r="AD101" s="5">
        <v>310247.60393968888</v>
      </c>
      <c r="AE101" s="26">
        <f t="shared" si="17"/>
        <v>0</v>
      </c>
      <c r="AF101" s="26"/>
    </row>
    <row r="102" spans="1:32" ht="15" hidden="1" outlineLevel="1" x14ac:dyDescent="0.25">
      <c r="A102" s="2">
        <f t="shared" si="15"/>
        <v>2016</v>
      </c>
      <c r="B102" s="33">
        <v>42552</v>
      </c>
      <c r="C102" s="34">
        <f>RevReqDetR!Q102</f>
        <v>50244399.32</v>
      </c>
      <c r="D102" s="35">
        <f>RevReqDetR!U102</f>
        <v>692458.79879989033</v>
      </c>
      <c r="E102" s="34">
        <f t="shared" si="20"/>
        <v>50936858.118799888</v>
      </c>
      <c r="F102" s="34">
        <f>RevReqDetR!E102+RevReqDetR!V102</f>
        <v>485005.66467424127</v>
      </c>
      <c r="G102" s="34">
        <f>RevReqDetR!AG102</f>
        <v>0</v>
      </c>
      <c r="H102" s="34">
        <f t="shared" si="21"/>
        <v>0</v>
      </c>
      <c r="I102" s="35">
        <f>RevReqDetR!H102</f>
        <v>479342.97</v>
      </c>
      <c r="J102" s="35">
        <f>RevReqDetR!M102</f>
        <v>479342.97</v>
      </c>
      <c r="K102" s="34">
        <f t="shared" si="18"/>
        <v>0</v>
      </c>
      <c r="L102" s="35">
        <f>RevReqDetR!N102</f>
        <v>951311.71</v>
      </c>
      <c r="M102" s="35">
        <f>RevReqDetR!AA102</f>
        <v>0</v>
      </c>
      <c r="N102" s="35">
        <f t="shared" si="22"/>
        <v>951311.71</v>
      </c>
      <c r="O102" s="35">
        <f>RevReqDetR!AI102</f>
        <v>4518.72</v>
      </c>
      <c r="P102" s="35">
        <f>RevReqDetR!K102</f>
        <v>1430403.68</v>
      </c>
      <c r="Q102" s="35">
        <f>RevReqDetR!T102</f>
        <v>113894.09999999998</v>
      </c>
      <c r="R102" s="35">
        <f>RevReqDetR!W102</f>
        <v>8280.15</v>
      </c>
      <c r="S102" s="35">
        <f>RevReqDetR!X102</f>
        <v>0</v>
      </c>
      <c r="T102" s="35">
        <f>RevReqDetR!Y102</f>
        <v>737987.68</v>
      </c>
      <c r="U102" s="35">
        <f t="shared" si="23"/>
        <v>798029.94999999984</v>
      </c>
      <c r="V102" s="35">
        <f>RevReqDetR!L102</f>
        <v>251</v>
      </c>
      <c r="W102" s="35">
        <f t="shared" si="19"/>
        <v>642555.14467424143</v>
      </c>
      <c r="Z102" s="29"/>
      <c r="AA102" s="1">
        <v>2</v>
      </c>
      <c r="AB102" s="2" t="str">
        <f t="shared" si="16"/>
        <v>Oct 2015 - Sep 2016</v>
      </c>
      <c r="AC102" s="26"/>
      <c r="AD102" s="5">
        <v>642555.14467424143</v>
      </c>
      <c r="AE102" s="26">
        <f t="shared" si="17"/>
        <v>0</v>
      </c>
      <c r="AF102" s="26"/>
    </row>
    <row r="103" spans="1:32" ht="15" hidden="1" outlineLevel="1" x14ac:dyDescent="0.25">
      <c r="A103" s="2">
        <f t="shared" si="15"/>
        <v>2016</v>
      </c>
      <c r="B103" s="33">
        <v>42583</v>
      </c>
      <c r="C103" s="34">
        <f>RevReqDetR!Q103</f>
        <v>48905276.329999998</v>
      </c>
      <c r="D103" s="35">
        <f>RevReqDetR!U103</f>
        <v>1344106.0487998903</v>
      </c>
      <c r="E103" s="34">
        <f t="shared" si="20"/>
        <v>50249382.378799886</v>
      </c>
      <c r="F103" s="34">
        <f>RevReqDetR!E103+RevReqDetR!V103</f>
        <v>475735.49011552159</v>
      </c>
      <c r="G103" s="34">
        <f>RevReqDetR!AG103</f>
        <v>0</v>
      </c>
      <c r="H103" s="34">
        <f t="shared" si="21"/>
        <v>0</v>
      </c>
      <c r="I103" s="35">
        <f>RevReqDetR!H103</f>
        <v>466837.7</v>
      </c>
      <c r="J103" s="35">
        <f>RevReqDetR!M103</f>
        <v>466837.7</v>
      </c>
      <c r="K103" s="34">
        <f t="shared" si="18"/>
        <v>0</v>
      </c>
      <c r="L103" s="35">
        <f>RevReqDetR!N103</f>
        <v>1339122.99</v>
      </c>
      <c r="M103" s="35">
        <f>RevReqDetR!AA103</f>
        <v>0</v>
      </c>
      <c r="N103" s="35">
        <f t="shared" si="22"/>
        <v>1339122.99</v>
      </c>
      <c r="O103" s="35">
        <f>RevReqDetR!AI103</f>
        <v>5311.7300000000005</v>
      </c>
      <c r="P103" s="35">
        <f>RevReqDetR!K103</f>
        <v>1351375</v>
      </c>
      <c r="Q103" s="35">
        <f>RevReqDetR!T103</f>
        <v>0</v>
      </c>
      <c r="R103" s="35">
        <f>RevReqDetR!W103</f>
        <v>0</v>
      </c>
      <c r="S103" s="35">
        <f>RevReqDetR!X103</f>
        <v>0</v>
      </c>
      <c r="T103" s="35">
        <f>RevReqDetR!Y103</f>
        <v>699727.75</v>
      </c>
      <c r="U103" s="35">
        <f t="shared" si="23"/>
        <v>651647.25</v>
      </c>
      <c r="V103" s="35">
        <f>RevReqDetR!L103</f>
        <v>454585.69000000006</v>
      </c>
      <c r="W103" s="35">
        <f t="shared" si="19"/>
        <v>713937.27011552162</v>
      </c>
      <c r="Z103" s="29"/>
      <c r="AA103" s="1">
        <v>2</v>
      </c>
      <c r="AB103" s="2" t="str">
        <f t="shared" si="16"/>
        <v>Oct 2015 - Sep 2016</v>
      </c>
      <c r="AC103" s="26"/>
      <c r="AD103" s="5">
        <v>713937.27011552162</v>
      </c>
      <c r="AE103" s="26">
        <f t="shared" si="17"/>
        <v>0</v>
      </c>
      <c r="AF103" s="26"/>
    </row>
    <row r="104" spans="1:32" ht="15" hidden="1" outlineLevel="1" collapsed="1" x14ac:dyDescent="0.25">
      <c r="A104" s="2">
        <f t="shared" si="15"/>
        <v>2016</v>
      </c>
      <c r="B104" s="33">
        <v>42614</v>
      </c>
      <c r="C104" s="34">
        <f>RevReqDetR!Q104</f>
        <v>48004179.420000002</v>
      </c>
      <c r="D104" s="35">
        <f>RevReqDetR!U104</f>
        <v>1992971.2487998903</v>
      </c>
      <c r="E104" s="34">
        <f t="shared" si="20"/>
        <v>49997150.668799892</v>
      </c>
      <c r="F104" s="34">
        <f>RevReqDetR!E104+RevReqDetR!V104</f>
        <v>457727.9432685214</v>
      </c>
      <c r="G104" s="34">
        <f>RevReqDetR!AG104</f>
        <v>0</v>
      </c>
      <c r="H104" s="34">
        <f t="shared" si="21"/>
        <v>0</v>
      </c>
      <c r="I104" s="35">
        <f>RevReqDetR!H104</f>
        <v>443345.26</v>
      </c>
      <c r="J104" s="35">
        <f>RevReqDetR!M104</f>
        <v>443345.26</v>
      </c>
      <c r="K104" s="34">
        <f t="shared" si="18"/>
        <v>0</v>
      </c>
      <c r="L104" s="35">
        <f>RevReqDetR!N104</f>
        <v>901096.90999999992</v>
      </c>
      <c r="M104" s="35">
        <f>RevReqDetR!AA104</f>
        <v>0</v>
      </c>
      <c r="N104" s="35">
        <f t="shared" si="22"/>
        <v>901096.90999999992</v>
      </c>
      <c r="O104" s="35">
        <f>RevReqDetR!AI104</f>
        <v>5039.07</v>
      </c>
      <c r="P104" s="35">
        <f>RevReqDetR!K104</f>
        <v>1343961</v>
      </c>
      <c r="Q104" s="35">
        <f>RevReqDetR!T104</f>
        <v>0</v>
      </c>
      <c r="R104" s="35">
        <f>RevReqDetR!W104</f>
        <v>0</v>
      </c>
      <c r="S104" s="35">
        <f>RevReqDetR!X104</f>
        <v>0</v>
      </c>
      <c r="T104" s="35">
        <f>RevReqDetR!Y104</f>
        <v>695250.93</v>
      </c>
      <c r="U104" s="35">
        <f t="shared" si="23"/>
        <v>648710.06999999995</v>
      </c>
      <c r="V104" s="35">
        <f>RevReqDetR!L104</f>
        <v>481.16999999999996</v>
      </c>
      <c r="W104" s="35">
        <f t="shared" si="19"/>
        <v>714672.68326852145</v>
      </c>
      <c r="Z104" s="29"/>
      <c r="AA104" s="1">
        <v>2</v>
      </c>
      <c r="AB104" s="2" t="str">
        <f t="shared" si="16"/>
        <v>Oct 2015 - Sep 2016</v>
      </c>
      <c r="AC104" s="26"/>
      <c r="AD104" s="5">
        <v>714672.68326852145</v>
      </c>
      <c r="AE104" s="26">
        <f t="shared" si="17"/>
        <v>0</v>
      </c>
      <c r="AF104" s="26"/>
    </row>
    <row r="105" spans="1:32" ht="15" hidden="1" outlineLevel="1" x14ac:dyDescent="0.25">
      <c r="A105" s="2">
        <f t="shared" si="15"/>
        <v>2016</v>
      </c>
      <c r="B105" s="33">
        <v>42644</v>
      </c>
      <c r="C105" s="34">
        <f>RevReqDetR!Q105</f>
        <v>47431583.030000001</v>
      </c>
      <c r="D105" s="35">
        <f>RevReqDetR!U105</f>
        <v>496057.5187998903</v>
      </c>
      <c r="E105" s="34">
        <f t="shared" si="20"/>
        <v>47927640.548799895</v>
      </c>
      <c r="F105" s="34">
        <f>RevReqDetR!E105+RevReqDetR!V105</f>
        <v>460075.76954363979</v>
      </c>
      <c r="G105" s="34">
        <f>RevReqDetR!AG105</f>
        <v>0</v>
      </c>
      <c r="H105" s="34">
        <f t="shared" si="21"/>
        <v>0</v>
      </c>
      <c r="I105" s="35">
        <f>RevReqDetR!H105</f>
        <v>449893.5</v>
      </c>
      <c r="J105" s="35">
        <f>RevReqDetR!M105</f>
        <v>449893.5</v>
      </c>
      <c r="K105" s="34">
        <f t="shared" si="18"/>
        <v>0</v>
      </c>
      <c r="L105" s="35">
        <f>RevReqDetR!N105</f>
        <v>572596.39</v>
      </c>
      <c r="M105" s="35">
        <f>RevReqDetR!AA105</f>
        <v>0</v>
      </c>
      <c r="N105" s="35">
        <f t="shared" si="22"/>
        <v>572596.39</v>
      </c>
      <c r="O105" s="35">
        <f>RevReqDetR!AI105</f>
        <v>4703.33</v>
      </c>
      <c r="P105" s="35">
        <f>RevReqDetR!K105</f>
        <v>1022200</v>
      </c>
      <c r="Q105" s="35">
        <f>RevReqDetR!T105</f>
        <v>124209.72999999998</v>
      </c>
      <c r="R105" s="35">
        <f>RevReqDetR!W105</f>
        <v>5395.31</v>
      </c>
      <c r="S105" s="35">
        <f>RevReqDetR!X105</f>
        <v>0</v>
      </c>
      <c r="T105" s="35">
        <f>RevReqDetR!Y105</f>
        <v>526142.48</v>
      </c>
      <c r="U105" s="35">
        <f t="shared" si="23"/>
        <v>614871.93999999994</v>
      </c>
      <c r="V105" s="35">
        <f>RevReqDetR!L105</f>
        <v>289.89</v>
      </c>
      <c r="W105" s="35">
        <f t="shared" si="19"/>
        <v>422213.65954363975</v>
      </c>
      <c r="Z105" s="29"/>
      <c r="AA105" s="1">
        <v>2</v>
      </c>
      <c r="AB105" s="2" t="str">
        <f t="shared" si="16"/>
        <v>Oct 2016 - Sep 2017</v>
      </c>
      <c r="AC105" s="26"/>
      <c r="AD105" s="5">
        <v>422213.65954363975</v>
      </c>
      <c r="AE105" s="26">
        <f t="shared" si="17"/>
        <v>0</v>
      </c>
      <c r="AF105" s="26"/>
    </row>
    <row r="106" spans="1:32" ht="15" hidden="1" outlineLevel="1" x14ac:dyDescent="0.25">
      <c r="A106" s="2">
        <f t="shared" si="15"/>
        <v>2016</v>
      </c>
      <c r="B106" s="33">
        <v>42675</v>
      </c>
      <c r="C106" s="34">
        <f>RevReqDetR!Q106</f>
        <v>47023389.140000001</v>
      </c>
      <c r="D106" s="35">
        <f>RevReqDetR!U106</f>
        <v>885102.5187998903</v>
      </c>
      <c r="E106" s="34">
        <f t="shared" si="20"/>
        <v>47908491.658799894</v>
      </c>
      <c r="F106" s="34">
        <f>RevReqDetR!E106+RevReqDetR!V106</f>
        <v>437427.97485688177</v>
      </c>
      <c r="G106" s="34">
        <f>RevReqDetR!AG106</f>
        <v>0</v>
      </c>
      <c r="H106" s="34">
        <f t="shared" si="21"/>
        <v>0</v>
      </c>
      <c r="I106" s="35">
        <f>RevReqDetR!H106</f>
        <v>430256</v>
      </c>
      <c r="J106" s="35">
        <f>RevReqDetR!M106</f>
        <v>430256</v>
      </c>
      <c r="K106" s="34">
        <f t="shared" si="18"/>
        <v>0</v>
      </c>
      <c r="L106" s="35">
        <f>RevReqDetR!N106</f>
        <v>408193.89</v>
      </c>
      <c r="M106" s="35">
        <f>RevReqDetR!AA106</f>
        <v>0</v>
      </c>
      <c r="N106" s="35">
        <f t="shared" si="22"/>
        <v>408193.89</v>
      </c>
      <c r="O106" s="35">
        <f>RevReqDetR!AI106</f>
        <v>4352.2299999999996</v>
      </c>
      <c r="P106" s="35">
        <f>RevReqDetR!K106</f>
        <v>807238</v>
      </c>
      <c r="Q106" s="35">
        <f>RevReqDetR!T106</f>
        <v>0</v>
      </c>
      <c r="R106" s="35">
        <f>RevReqDetR!W106</f>
        <v>3921.61</v>
      </c>
      <c r="S106" s="35">
        <f>RevReqDetR!X106</f>
        <v>0</v>
      </c>
      <c r="T106" s="35">
        <f>RevReqDetR!Y106</f>
        <v>418193.87</v>
      </c>
      <c r="U106" s="35">
        <f t="shared" si="23"/>
        <v>385122.52</v>
      </c>
      <c r="V106" s="35">
        <f>RevReqDetR!L106</f>
        <v>31211.89</v>
      </c>
      <c r="W106" s="35">
        <f t="shared" si="19"/>
        <v>433639.68485688174</v>
      </c>
      <c r="Z106" s="29"/>
      <c r="AA106" s="1">
        <v>1</v>
      </c>
      <c r="AB106" s="2" t="str">
        <f t="shared" si="16"/>
        <v>Oct 2016 - Sep 2017</v>
      </c>
      <c r="AC106" s="26"/>
      <c r="AD106" s="5">
        <v>433639.68485688174</v>
      </c>
      <c r="AE106" s="26">
        <f t="shared" si="17"/>
        <v>0</v>
      </c>
      <c r="AF106" s="26"/>
    </row>
    <row r="107" spans="1:32" ht="15" hidden="1" outlineLevel="1" x14ac:dyDescent="0.25">
      <c r="A107" s="2">
        <f t="shared" si="15"/>
        <v>2016</v>
      </c>
      <c r="B107" s="33">
        <v>42705</v>
      </c>
      <c r="C107" s="34">
        <f>RevReqDetR!Q107</f>
        <v>46834369.630000003</v>
      </c>
      <c r="D107" s="35">
        <f>RevReqDetR!U107</f>
        <v>301315.91879989021</v>
      </c>
      <c r="E107" s="34">
        <f t="shared" si="20"/>
        <v>47135685.548799895</v>
      </c>
      <c r="F107" s="34">
        <f>RevReqDetR!E107+RevReqDetR!V107</f>
        <v>444941.32957963558</v>
      </c>
      <c r="G107" s="34">
        <f>RevReqDetR!AG107</f>
        <v>0</v>
      </c>
      <c r="H107" s="34">
        <f t="shared" si="21"/>
        <v>0</v>
      </c>
      <c r="I107" s="35">
        <f>RevReqDetR!H107</f>
        <v>441016.11</v>
      </c>
      <c r="J107" s="35">
        <f>RevReqDetR!M107</f>
        <v>441016.11</v>
      </c>
      <c r="K107" s="34">
        <f t="shared" si="18"/>
        <v>0</v>
      </c>
      <c r="L107" s="35">
        <f>RevReqDetR!N107</f>
        <v>189019.51</v>
      </c>
      <c r="M107" s="35">
        <f>RevReqDetR!AA107</f>
        <v>0</v>
      </c>
      <c r="N107" s="35">
        <f t="shared" si="22"/>
        <v>189019.51</v>
      </c>
      <c r="O107" s="35">
        <f>RevReqDetR!AI107</f>
        <v>4185.3100000000004</v>
      </c>
      <c r="P107" s="35">
        <f>RevReqDetR!K107</f>
        <v>628900</v>
      </c>
      <c r="Q107" s="35">
        <f>RevReqDetR!T107</f>
        <v>934.52000000001863</v>
      </c>
      <c r="R107" s="35">
        <f>RevReqDetR!W107</f>
        <v>5403.13</v>
      </c>
      <c r="S107" s="35">
        <f>RevReqDetR!X107</f>
        <v>0</v>
      </c>
      <c r="T107" s="35">
        <f>RevReqDetR!Y107</f>
        <v>327584.08</v>
      </c>
      <c r="U107" s="35">
        <f t="shared" si="23"/>
        <v>296847.31</v>
      </c>
      <c r="V107" s="35">
        <f>RevReqDetR!L107</f>
        <v>1135.6199999999999</v>
      </c>
      <c r="W107" s="35">
        <f t="shared" si="19"/>
        <v>340163.2195796356</v>
      </c>
      <c r="Z107" s="29"/>
      <c r="AA107" s="1">
        <v>2</v>
      </c>
      <c r="AB107" s="2" t="str">
        <f t="shared" si="16"/>
        <v>Oct 2016 - Sep 2017</v>
      </c>
      <c r="AC107" s="26"/>
      <c r="AD107" s="5">
        <v>340163.2195796356</v>
      </c>
      <c r="AE107" s="26">
        <f t="shared" si="17"/>
        <v>0</v>
      </c>
      <c r="AF107" s="26"/>
    </row>
    <row r="108" spans="1:32" ht="15" hidden="1" outlineLevel="1" x14ac:dyDescent="0.25">
      <c r="A108" s="2">
        <f t="shared" si="15"/>
        <v>2017</v>
      </c>
      <c r="B108" s="33">
        <v>42736</v>
      </c>
      <c r="C108" s="34">
        <f>RevReqDetR!Q108</f>
        <v>46847862.940000005</v>
      </c>
      <c r="D108" s="35">
        <f>RevReqDetR!U108</f>
        <v>504215.11879989022</v>
      </c>
      <c r="E108" s="34">
        <f t="shared" si="20"/>
        <v>47352078.058799893</v>
      </c>
      <c r="F108" s="34">
        <f>RevReqDetR!E108+RevReqDetR!V108</f>
        <v>444693.20978386322</v>
      </c>
      <c r="G108" s="34">
        <f>RevReqDetR!AG108</f>
        <v>0</v>
      </c>
      <c r="H108" s="34">
        <f t="shared" si="21"/>
        <v>0</v>
      </c>
      <c r="I108" s="35">
        <f>RevReqDetR!H108</f>
        <v>439377.81</v>
      </c>
      <c r="J108" s="35">
        <f>RevReqDetR!M108</f>
        <v>425884.5</v>
      </c>
      <c r="K108" s="34">
        <f t="shared" si="18"/>
        <v>13493.309999999998</v>
      </c>
      <c r="L108" s="35">
        <f>RevReqDetR!N108</f>
        <v>0</v>
      </c>
      <c r="M108" s="35">
        <f>RevReqDetR!AA108</f>
        <v>0</v>
      </c>
      <c r="N108" s="35">
        <f t="shared" si="22"/>
        <v>0</v>
      </c>
      <c r="O108" s="35">
        <f>RevReqDetR!AI108</f>
        <v>4014.11</v>
      </c>
      <c r="P108" s="35">
        <f>RevReqDetR!K108</f>
        <v>425600</v>
      </c>
      <c r="Q108" s="35">
        <f>RevReqDetR!T108</f>
        <v>0</v>
      </c>
      <c r="R108" s="35">
        <f>RevReqDetR!W108</f>
        <v>601.33000000000004</v>
      </c>
      <c r="S108" s="35">
        <f>RevReqDetR!X108</f>
        <v>0</v>
      </c>
      <c r="T108" s="35">
        <f>RevReqDetR!Y108</f>
        <v>222700.79999999999</v>
      </c>
      <c r="U108" s="35">
        <f t="shared" si="23"/>
        <v>202297.87</v>
      </c>
      <c r="V108" s="35">
        <f>RevReqDetR!L108</f>
        <v>284.5</v>
      </c>
      <c r="W108" s="35">
        <f t="shared" si="19"/>
        <v>232631.63978386321</v>
      </c>
      <c r="Z108" s="29"/>
      <c r="AA108" s="1">
        <v>2</v>
      </c>
      <c r="AB108" s="2" t="str">
        <f t="shared" si="16"/>
        <v>Oct 2016 - Sep 2017</v>
      </c>
      <c r="AC108" s="26"/>
      <c r="AD108" s="5">
        <v>232631.63978386321</v>
      </c>
      <c r="AE108" s="26">
        <f t="shared" si="17"/>
        <v>0</v>
      </c>
      <c r="AF108" s="26"/>
    </row>
    <row r="109" spans="1:32" ht="15" hidden="1" outlineLevel="1" x14ac:dyDescent="0.25">
      <c r="A109" s="2">
        <f t="shared" si="15"/>
        <v>2017</v>
      </c>
      <c r="B109" s="33">
        <v>42767</v>
      </c>
      <c r="C109" s="34">
        <f>RevReqDetR!Q109</f>
        <v>46884773.68</v>
      </c>
      <c r="D109" s="35">
        <f>RevReqDetR!U109</f>
        <v>677060.92879989021</v>
      </c>
      <c r="E109" s="34">
        <f t="shared" si="20"/>
        <v>47561834.60879989</v>
      </c>
      <c r="F109" s="34">
        <f>RevReqDetR!E109+RevReqDetR!V109</f>
        <v>403507.66478974361</v>
      </c>
      <c r="G109" s="34">
        <f>RevReqDetR!AG109</f>
        <v>0</v>
      </c>
      <c r="H109" s="34">
        <f t="shared" si="21"/>
        <v>0</v>
      </c>
      <c r="I109" s="35">
        <f>RevReqDetR!H109</f>
        <v>397025.74</v>
      </c>
      <c r="J109" s="35">
        <f>RevReqDetR!M109</f>
        <v>360115</v>
      </c>
      <c r="K109" s="34">
        <f t="shared" si="18"/>
        <v>36910.739999999991</v>
      </c>
      <c r="L109" s="35">
        <f>RevReqDetR!N109</f>
        <v>0</v>
      </c>
      <c r="M109" s="35">
        <f>RevReqDetR!AA109</f>
        <v>0</v>
      </c>
      <c r="N109" s="35">
        <f t="shared" si="22"/>
        <v>0</v>
      </c>
      <c r="O109" s="35">
        <f>RevReqDetR!AI109</f>
        <v>4032.92</v>
      </c>
      <c r="P109" s="35">
        <f>RevReqDetR!K109</f>
        <v>359575</v>
      </c>
      <c r="Q109" s="35">
        <f>RevReqDetR!T109</f>
        <v>0</v>
      </c>
      <c r="R109" s="35">
        <f>RevReqDetR!W109</f>
        <v>0</v>
      </c>
      <c r="S109" s="35">
        <f>RevReqDetR!X109</f>
        <v>0</v>
      </c>
      <c r="T109" s="35">
        <f>RevReqDetR!Y109</f>
        <v>186729.19</v>
      </c>
      <c r="U109" s="35">
        <f t="shared" si="23"/>
        <v>172845.81</v>
      </c>
      <c r="V109" s="35">
        <f>RevReqDetR!L109</f>
        <v>540</v>
      </c>
      <c r="W109" s="35">
        <f t="shared" si="19"/>
        <v>197244.0347897436</v>
      </c>
      <c r="Z109" s="29"/>
      <c r="AA109" s="1">
        <v>2</v>
      </c>
      <c r="AB109" s="2" t="str">
        <f t="shared" si="16"/>
        <v>Oct 2016 - Sep 2017</v>
      </c>
      <c r="AC109" s="26"/>
      <c r="AD109" s="5">
        <v>197244.0347897436</v>
      </c>
      <c r="AE109" s="26">
        <f t="shared" si="17"/>
        <v>0</v>
      </c>
      <c r="AF109" s="26"/>
    </row>
    <row r="110" spans="1:32" ht="15" hidden="1" outlineLevel="1" x14ac:dyDescent="0.25">
      <c r="A110" s="2">
        <f t="shared" si="15"/>
        <v>2017</v>
      </c>
      <c r="B110" s="33">
        <v>42795</v>
      </c>
      <c r="C110" s="34">
        <f>RevReqDetR!Q110</f>
        <v>46636527.910000004</v>
      </c>
      <c r="D110" s="35">
        <f>RevReqDetR!U110</f>
        <v>323950.09879989026</v>
      </c>
      <c r="E110" s="34">
        <f t="shared" si="20"/>
        <v>46960478.008799896</v>
      </c>
      <c r="F110" s="34">
        <f>RevReqDetR!E110+RevReqDetR!V110</f>
        <v>445531.22648799769</v>
      </c>
      <c r="G110" s="34">
        <f>RevReqDetR!AG110</f>
        <v>0</v>
      </c>
      <c r="H110" s="34">
        <f t="shared" si="21"/>
        <v>0</v>
      </c>
      <c r="I110" s="35">
        <f>RevReqDetR!H110</f>
        <v>439825.95</v>
      </c>
      <c r="J110" s="35">
        <f>RevReqDetR!M110</f>
        <v>490230</v>
      </c>
      <c r="K110" s="34">
        <f t="shared" si="18"/>
        <v>-50404.049999999988</v>
      </c>
      <c r="L110" s="35">
        <f>RevReqDetR!N110</f>
        <v>197841.71999999997</v>
      </c>
      <c r="M110" s="35">
        <f>RevReqDetR!AA110</f>
        <v>0</v>
      </c>
      <c r="N110" s="35">
        <f t="shared" si="22"/>
        <v>197841.71999999997</v>
      </c>
      <c r="O110" s="35">
        <f>RevReqDetR!AI110</f>
        <v>3743.94</v>
      </c>
      <c r="P110" s="35">
        <f>RevReqDetR!K110</f>
        <v>671832</v>
      </c>
      <c r="Q110" s="35">
        <f>RevReqDetR!T110</f>
        <v>26374.400000000023</v>
      </c>
      <c r="R110" s="35">
        <f>RevReqDetR!W110</f>
        <v>4882.889384595197</v>
      </c>
      <c r="S110" s="35">
        <f>RevReqDetR!X110</f>
        <v>0</v>
      </c>
      <c r="T110" s="35">
        <f>RevReqDetR!Y110</f>
        <v>348174.9</v>
      </c>
      <c r="U110" s="35">
        <f t="shared" si="23"/>
        <v>345148.61061540479</v>
      </c>
      <c r="V110" s="35">
        <f>RevReqDetR!L110</f>
        <v>16239.72</v>
      </c>
      <c r="W110" s="35">
        <f t="shared" si="19"/>
        <v>336132.60587259289</v>
      </c>
      <c r="Z110" s="29"/>
      <c r="AA110" s="1">
        <v>2</v>
      </c>
      <c r="AB110" s="2" t="str">
        <f t="shared" si="16"/>
        <v>Oct 2016 - Sep 2017</v>
      </c>
      <c r="AC110" s="26"/>
      <c r="AD110" s="5">
        <v>336132.60587259289</v>
      </c>
      <c r="AE110" s="26">
        <f t="shared" si="17"/>
        <v>0</v>
      </c>
      <c r="AF110" s="26"/>
    </row>
    <row r="111" spans="1:32" ht="15" hidden="1" outlineLevel="1" x14ac:dyDescent="0.25">
      <c r="A111" s="2">
        <f t="shared" si="15"/>
        <v>2017</v>
      </c>
      <c r="B111" s="33">
        <v>42826</v>
      </c>
      <c r="C111" s="34">
        <f>RevReqDetR!Q111</f>
        <v>46282476.420000002</v>
      </c>
      <c r="D111" s="35">
        <f>RevReqDetR!U111</f>
        <v>698774.05879989034</v>
      </c>
      <c r="E111" s="34">
        <f t="shared" si="20"/>
        <v>46981250.478799894</v>
      </c>
      <c r="F111" s="34">
        <f>RevReqDetR!E111+RevReqDetR!V111</f>
        <v>428691.97622922069</v>
      </c>
      <c r="G111" s="34">
        <f>RevReqDetR!AG111</f>
        <v>0</v>
      </c>
      <c r="H111" s="34">
        <f t="shared" si="21"/>
        <v>0</v>
      </c>
      <c r="I111" s="35">
        <f>RevReqDetR!H111</f>
        <v>423448.51</v>
      </c>
      <c r="J111" s="35">
        <f>RevReqDetR!M111</f>
        <v>423448.51</v>
      </c>
      <c r="K111" s="34">
        <f t="shared" si="18"/>
        <v>0</v>
      </c>
      <c r="L111" s="35">
        <f>RevReqDetR!N111</f>
        <v>354051.49</v>
      </c>
      <c r="M111" s="35">
        <f>RevReqDetR!AA111</f>
        <v>0</v>
      </c>
      <c r="N111" s="35">
        <f t="shared" si="22"/>
        <v>354051.49</v>
      </c>
      <c r="O111" s="35">
        <f>RevReqDetR!AI111</f>
        <v>4332.9399999999996</v>
      </c>
      <c r="P111" s="35">
        <f>RevReqDetR!K111</f>
        <v>777100</v>
      </c>
      <c r="Q111" s="35">
        <f>RevReqDetR!T111</f>
        <v>0</v>
      </c>
      <c r="R111" s="35">
        <f>RevReqDetR!W111</f>
        <v>312.39163758037012</v>
      </c>
      <c r="S111" s="35">
        <f>RevReqDetR!X111</f>
        <v>0</v>
      </c>
      <c r="T111" s="35">
        <f>RevReqDetR!Y111</f>
        <v>402276.04</v>
      </c>
      <c r="U111" s="35">
        <f t="shared" si="23"/>
        <v>374511.56836241967</v>
      </c>
      <c r="V111" s="35">
        <f>RevReqDetR!L111</f>
        <v>400</v>
      </c>
      <c r="W111" s="35">
        <f t="shared" si="19"/>
        <v>412164.8378668009</v>
      </c>
      <c r="Z111" s="29"/>
      <c r="AA111" s="1">
        <v>1</v>
      </c>
      <c r="AB111" s="2" t="str">
        <f t="shared" si="16"/>
        <v>Oct 2016 - Sep 2017</v>
      </c>
      <c r="AC111" s="26"/>
      <c r="AD111" s="5">
        <v>412164.8378668009</v>
      </c>
      <c r="AE111" s="26">
        <f t="shared" si="17"/>
        <v>0</v>
      </c>
      <c r="AF111" s="26"/>
    </row>
    <row r="112" spans="1:32" ht="15" hidden="1" outlineLevel="1" x14ac:dyDescent="0.25">
      <c r="A112" s="2">
        <f t="shared" si="15"/>
        <v>2017</v>
      </c>
      <c r="B112" s="33">
        <v>42856</v>
      </c>
      <c r="C112" s="34">
        <f>RevReqDetR!Q112</f>
        <v>45619924.800000004</v>
      </c>
      <c r="D112" s="35">
        <f>RevReqDetR!U112</f>
        <v>1225964.9387998902</v>
      </c>
      <c r="E112" s="34">
        <f t="shared" si="20"/>
        <v>46845889.738799892</v>
      </c>
      <c r="F112" s="34">
        <f>RevReqDetR!E112+RevReqDetR!V112</f>
        <v>443131.66572318587</v>
      </c>
      <c r="G112" s="34">
        <f>RevReqDetR!AG112</f>
        <v>0</v>
      </c>
      <c r="H112" s="34">
        <f t="shared" si="21"/>
        <v>0</v>
      </c>
      <c r="I112" s="35">
        <f>RevReqDetR!H112</f>
        <v>434236.53</v>
      </c>
      <c r="J112" s="35">
        <f>RevReqDetR!M112</f>
        <v>434236.53</v>
      </c>
      <c r="K112" s="34">
        <f t="shared" si="18"/>
        <v>0</v>
      </c>
      <c r="L112" s="35">
        <f>RevReqDetR!N112</f>
        <v>662551.61999999988</v>
      </c>
      <c r="M112" s="35">
        <f>RevReqDetR!AA112</f>
        <v>0</v>
      </c>
      <c r="N112" s="35">
        <f t="shared" si="22"/>
        <v>662551.61999999988</v>
      </c>
      <c r="O112" s="35">
        <f>RevReqDetR!AI112</f>
        <v>5084.88</v>
      </c>
      <c r="P112" s="35">
        <f>RevReqDetR!K112</f>
        <v>1096693.1499999999</v>
      </c>
      <c r="Q112" s="35">
        <f>RevReqDetR!T112</f>
        <v>0</v>
      </c>
      <c r="R112" s="35">
        <f>RevReqDetR!W112</f>
        <v>0</v>
      </c>
      <c r="S112" s="35">
        <f>RevReqDetR!X112</f>
        <v>0</v>
      </c>
      <c r="T112" s="35">
        <f>RevReqDetR!Y112</f>
        <v>569584.12</v>
      </c>
      <c r="U112" s="35">
        <f t="shared" si="23"/>
        <v>527109.02999999991</v>
      </c>
      <c r="V112" s="35">
        <f>RevReqDetR!L112</f>
        <v>95</v>
      </c>
      <c r="W112" s="35">
        <f t="shared" si="19"/>
        <v>583564.13572318561</v>
      </c>
      <c r="Z112" s="29"/>
      <c r="AA112" s="1">
        <v>2</v>
      </c>
      <c r="AB112" s="2" t="str">
        <f t="shared" si="16"/>
        <v>Oct 2016 - Sep 2017</v>
      </c>
      <c r="AC112" s="26"/>
      <c r="AD112" s="5">
        <v>583564.13572318561</v>
      </c>
      <c r="AE112" s="26">
        <f t="shared" si="17"/>
        <v>0</v>
      </c>
      <c r="AF112" s="26"/>
    </row>
    <row r="113" spans="1:32" ht="15" hidden="1" outlineLevel="1" x14ac:dyDescent="0.25">
      <c r="A113" s="2">
        <f t="shared" si="15"/>
        <v>2017</v>
      </c>
      <c r="B113" s="33">
        <v>42887</v>
      </c>
      <c r="C113" s="34">
        <f>RevReqDetR!Q113</f>
        <v>44869140.440000005</v>
      </c>
      <c r="D113" s="35">
        <f>RevReqDetR!U113</f>
        <v>568863.99879989028</v>
      </c>
      <c r="E113" s="34">
        <f t="shared" si="20"/>
        <v>45438004.438799895</v>
      </c>
      <c r="F113" s="34">
        <f>RevReqDetR!E113+RevReqDetR!V113</f>
        <v>419001.84538723243</v>
      </c>
      <c r="G113" s="34">
        <f>RevReqDetR!AG113</f>
        <v>0</v>
      </c>
      <c r="H113" s="34">
        <f t="shared" si="21"/>
        <v>0</v>
      </c>
      <c r="I113" s="35">
        <f>RevReqDetR!H113</f>
        <v>414295.64</v>
      </c>
      <c r="J113" s="35">
        <f>RevReqDetR!M113</f>
        <v>414295.64</v>
      </c>
      <c r="K113" s="34">
        <f t="shared" si="18"/>
        <v>0</v>
      </c>
      <c r="L113" s="35">
        <f>RevReqDetR!N113</f>
        <v>750784.36</v>
      </c>
      <c r="M113" s="35">
        <f>RevReqDetR!AA113</f>
        <v>0</v>
      </c>
      <c r="N113" s="35">
        <f t="shared" si="22"/>
        <v>750784.36</v>
      </c>
      <c r="O113" s="35">
        <f>RevReqDetR!AI113</f>
        <v>4572.5200000000004</v>
      </c>
      <c r="P113" s="35">
        <f>RevReqDetR!K113</f>
        <v>1164700</v>
      </c>
      <c r="Q113" s="35">
        <f>RevReqDetR!T113</f>
        <v>128453.45999999996</v>
      </c>
      <c r="R113" s="35">
        <f>RevReqDetR!W113</f>
        <v>5183.25</v>
      </c>
      <c r="S113" s="35">
        <f>RevReqDetR!X113</f>
        <v>0</v>
      </c>
      <c r="T113" s="35">
        <f>RevReqDetR!Y113</f>
        <v>595836</v>
      </c>
      <c r="U113" s="35">
        <f t="shared" si="23"/>
        <v>692134.21</v>
      </c>
      <c r="V113" s="35">
        <f>RevReqDetR!L113</f>
        <v>380</v>
      </c>
      <c r="W113" s="35">
        <f t="shared" si="19"/>
        <v>481844.51538723242</v>
      </c>
      <c r="Z113" s="29"/>
      <c r="AA113" s="1">
        <v>2</v>
      </c>
      <c r="AB113" s="2" t="str">
        <f t="shared" si="16"/>
        <v>Oct 2016 - Sep 2017</v>
      </c>
      <c r="AC113" s="26"/>
      <c r="AD113" s="5">
        <v>481844.51538723242</v>
      </c>
      <c r="AE113" s="26">
        <f t="shared" si="17"/>
        <v>0</v>
      </c>
      <c r="AF113" s="26"/>
    </row>
    <row r="114" spans="1:32" ht="15" hidden="1" outlineLevel="1" x14ac:dyDescent="0.25">
      <c r="A114" s="2">
        <f t="shared" si="15"/>
        <v>2017</v>
      </c>
      <c r="B114" s="33">
        <v>42917</v>
      </c>
      <c r="C114" s="34">
        <f>RevReqDetR!Q114</f>
        <v>43937875.110000007</v>
      </c>
      <c r="D114" s="35">
        <f>RevReqDetR!U114</f>
        <v>645274.44879989023</v>
      </c>
      <c r="E114" s="34">
        <f t="shared" si="20"/>
        <v>44583149.5587999</v>
      </c>
      <c r="F114" s="34">
        <f>RevReqDetR!E114+RevReqDetR!V114</f>
        <v>426099.32254867646</v>
      </c>
      <c r="G114" s="34">
        <f>RevReqDetR!AG114</f>
        <v>0</v>
      </c>
      <c r="H114" s="34">
        <f t="shared" si="21"/>
        <v>0</v>
      </c>
      <c r="I114" s="35">
        <f>RevReqDetR!H114</f>
        <v>421109.39</v>
      </c>
      <c r="J114" s="35">
        <f>RevReqDetR!M114</f>
        <v>421109.39</v>
      </c>
      <c r="K114" s="34">
        <f t="shared" si="18"/>
        <v>0</v>
      </c>
      <c r="L114" s="35">
        <f>RevReqDetR!N114</f>
        <v>931265.33</v>
      </c>
      <c r="M114" s="35">
        <f>RevReqDetR!AA114</f>
        <v>0</v>
      </c>
      <c r="N114" s="35">
        <f t="shared" si="22"/>
        <v>931265.33</v>
      </c>
      <c r="O114" s="35">
        <f>RevReqDetR!AI114</f>
        <v>10372.92</v>
      </c>
      <c r="P114" s="35">
        <f>RevReqDetR!K114</f>
        <v>1351375</v>
      </c>
      <c r="Q114" s="35">
        <f>RevReqDetR!T114</f>
        <v>6130</v>
      </c>
      <c r="R114" s="35">
        <f>RevReqDetR!W114</f>
        <v>7910.5535440298863</v>
      </c>
      <c r="S114" s="35">
        <f>RevReqDetR!X114</f>
        <v>0</v>
      </c>
      <c r="T114" s="35">
        <f>RevReqDetR!Y114</f>
        <v>706100.55</v>
      </c>
      <c r="U114" s="35">
        <f t="shared" si="23"/>
        <v>643493.89645597013</v>
      </c>
      <c r="V114" s="35">
        <f>RevReqDetR!L114</f>
        <v>999.72</v>
      </c>
      <c r="W114" s="35">
        <f t="shared" si="19"/>
        <v>723243.95609270618</v>
      </c>
      <c r="Z114" s="29"/>
      <c r="AA114" s="1">
        <v>2</v>
      </c>
      <c r="AB114" s="2" t="str">
        <f t="shared" si="16"/>
        <v>Oct 2016 - Sep 2017</v>
      </c>
      <c r="AC114" s="26"/>
      <c r="AD114" s="5">
        <v>723243.95609270618</v>
      </c>
      <c r="AE114" s="26">
        <f t="shared" si="17"/>
        <v>0</v>
      </c>
      <c r="AF114" s="26"/>
    </row>
    <row r="115" spans="1:32" ht="15" hidden="1" outlineLevel="1" x14ac:dyDescent="0.25">
      <c r="A115" s="2">
        <f t="shared" si="15"/>
        <v>2017</v>
      </c>
      <c r="B115" s="33">
        <v>42948</v>
      </c>
      <c r="C115" s="34">
        <f>RevReqDetR!Q115</f>
        <v>43063781.720000006</v>
      </c>
      <c r="D115" s="35">
        <f>RevReqDetR!U115</f>
        <v>1257489.5687998901</v>
      </c>
      <c r="E115" s="34">
        <f t="shared" si="20"/>
        <v>44321271.288799897</v>
      </c>
      <c r="F115" s="34">
        <f>RevReqDetR!E115+RevReqDetR!V115</f>
        <v>420469.46917027101</v>
      </c>
      <c r="G115" s="34">
        <f>RevReqDetR!AG115</f>
        <v>0</v>
      </c>
      <c r="H115" s="34">
        <f t="shared" si="21"/>
        <v>0</v>
      </c>
      <c r="I115" s="35">
        <f>RevReqDetR!H115</f>
        <v>412491.61000000004</v>
      </c>
      <c r="J115" s="35">
        <f>RevReqDetR!M115</f>
        <v>412491.61000000004</v>
      </c>
      <c r="K115" s="34">
        <f t="shared" si="18"/>
        <v>0</v>
      </c>
      <c r="L115" s="35">
        <f>RevReqDetR!N115</f>
        <v>874093.3899999999</v>
      </c>
      <c r="M115" s="35">
        <f>RevReqDetR!AA115</f>
        <v>0</v>
      </c>
      <c r="N115" s="35">
        <f t="shared" si="22"/>
        <v>874093.3899999999</v>
      </c>
      <c r="O115" s="35">
        <f>RevReqDetR!AI115</f>
        <v>7978.65</v>
      </c>
      <c r="P115" s="35">
        <f>RevReqDetR!K115</f>
        <v>1285825</v>
      </c>
      <c r="Q115" s="35">
        <f>RevReqDetR!T115</f>
        <v>0</v>
      </c>
      <c r="R115" s="35">
        <f>RevReqDetR!W115</f>
        <v>-1617.4</v>
      </c>
      <c r="S115" s="35">
        <f>RevReqDetR!X115</f>
        <v>0</v>
      </c>
      <c r="T115" s="35">
        <f>RevReqDetR!Y115</f>
        <v>673609.88</v>
      </c>
      <c r="U115" s="35">
        <f t="shared" si="23"/>
        <v>613832.5199999999</v>
      </c>
      <c r="V115" s="35">
        <f>RevReqDetR!L115</f>
        <v>760</v>
      </c>
      <c r="W115" s="35">
        <f t="shared" si="19"/>
        <v>687948.98917027086</v>
      </c>
      <c r="Z115" s="29"/>
      <c r="AA115" s="1">
        <v>2</v>
      </c>
      <c r="AB115" s="2" t="str">
        <f t="shared" si="16"/>
        <v>Oct 2016 - Sep 2017</v>
      </c>
      <c r="AC115" s="26"/>
      <c r="AD115" s="5">
        <v>687948.98917027086</v>
      </c>
      <c r="AE115" s="26">
        <f t="shared" si="17"/>
        <v>0</v>
      </c>
      <c r="AF115" s="26"/>
    </row>
    <row r="116" spans="1:32" ht="15" hidden="1" outlineLevel="1" x14ac:dyDescent="0.25">
      <c r="A116" s="2">
        <f t="shared" si="15"/>
        <v>2017</v>
      </c>
      <c r="B116" s="33">
        <v>42979</v>
      </c>
      <c r="C116" s="34">
        <f>RevReqDetR!Q116</f>
        <v>42218488.080000006</v>
      </c>
      <c r="D116" s="35">
        <f>RevReqDetR!U116</f>
        <v>1805495.3887998899</v>
      </c>
      <c r="E116" s="34">
        <f t="shared" si="20"/>
        <v>44023983.468799897</v>
      </c>
      <c r="F116" s="34">
        <f>RevReqDetR!E116+RevReqDetR!V116</f>
        <v>404413.98249729822</v>
      </c>
      <c r="G116" s="34">
        <f>RevReqDetR!AG116</f>
        <v>0</v>
      </c>
      <c r="H116" s="34">
        <f t="shared" si="21"/>
        <v>0</v>
      </c>
      <c r="I116" s="35">
        <f>RevReqDetR!H116</f>
        <v>391261.89999999997</v>
      </c>
      <c r="J116" s="35">
        <f>RevReqDetR!M116</f>
        <v>391261.89999999997</v>
      </c>
      <c r="K116" s="34">
        <f t="shared" si="18"/>
        <v>0</v>
      </c>
      <c r="L116" s="35">
        <f>RevReqDetR!N116</f>
        <v>845293.64000000013</v>
      </c>
      <c r="M116" s="35">
        <f>RevReqDetR!AA116</f>
        <v>0</v>
      </c>
      <c r="N116" s="35">
        <f t="shared" si="22"/>
        <v>845293.64000000013</v>
      </c>
      <c r="O116" s="35">
        <f>RevReqDetR!AI116</f>
        <v>5854.95</v>
      </c>
      <c r="P116" s="35">
        <f>RevReqDetR!K116</f>
        <v>1208863.04</v>
      </c>
      <c r="Q116" s="35">
        <f>RevReqDetR!T116</f>
        <v>0</v>
      </c>
      <c r="R116" s="35">
        <f>RevReqDetR!W116</f>
        <v>0</v>
      </c>
      <c r="S116" s="35">
        <f>RevReqDetR!X116</f>
        <v>0</v>
      </c>
      <c r="T116" s="35">
        <f>RevReqDetR!Y116</f>
        <v>660857.22000000009</v>
      </c>
      <c r="U116" s="35">
        <f t="shared" si="23"/>
        <v>548005.81999999995</v>
      </c>
      <c r="V116" s="35">
        <f>RevReqDetR!L116</f>
        <v>27692.5</v>
      </c>
      <c r="W116" s="35">
        <f t="shared" si="19"/>
        <v>679864.25249729829</v>
      </c>
      <c r="Z116" s="29"/>
      <c r="AA116" s="1">
        <v>1</v>
      </c>
      <c r="AB116" s="2" t="str">
        <f t="shared" si="16"/>
        <v>Oct 2016 - Sep 2017</v>
      </c>
      <c r="AC116" s="26"/>
      <c r="AD116" s="5">
        <v>679864.25249729829</v>
      </c>
      <c r="AE116" s="26">
        <f t="shared" si="17"/>
        <v>0</v>
      </c>
      <c r="AF116" s="26"/>
    </row>
    <row r="117" spans="1:32" ht="15" hidden="1" outlineLevel="1" x14ac:dyDescent="0.25">
      <c r="A117" s="2">
        <f t="shared" si="15"/>
        <v>2017</v>
      </c>
      <c r="B117" s="33">
        <v>43009</v>
      </c>
      <c r="C117" s="34">
        <f>RevReqDetR!Q117</f>
        <v>41611370.210000008</v>
      </c>
      <c r="D117" s="35">
        <f>RevReqDetR!U117</f>
        <v>445842.59879989014</v>
      </c>
      <c r="E117" s="34">
        <f t="shared" si="20"/>
        <v>42057212.8087999</v>
      </c>
      <c r="F117" s="34">
        <f>RevReqDetR!E117+RevReqDetR!V117</f>
        <v>407522.83206350339</v>
      </c>
      <c r="G117" s="34">
        <f>RevReqDetR!AG117</f>
        <v>0</v>
      </c>
      <c r="H117" s="34">
        <f t="shared" si="21"/>
        <v>0</v>
      </c>
      <c r="I117" s="35">
        <f>RevReqDetR!H117</f>
        <v>396612.16</v>
      </c>
      <c r="J117" s="35">
        <f>RevReqDetR!M117</f>
        <v>396612.16</v>
      </c>
      <c r="K117" s="34">
        <f t="shared" si="18"/>
        <v>0</v>
      </c>
      <c r="L117" s="35">
        <f>RevReqDetR!N117</f>
        <v>607117.87000000011</v>
      </c>
      <c r="M117" s="35">
        <f>RevReqDetR!AA117</f>
        <v>0</v>
      </c>
      <c r="N117" s="35">
        <f t="shared" si="22"/>
        <v>607117.87000000011</v>
      </c>
      <c r="O117" s="35">
        <f>RevReqDetR!AI117</f>
        <v>9122.99</v>
      </c>
      <c r="P117" s="35">
        <f>RevReqDetR!K117</f>
        <v>1001775</v>
      </c>
      <c r="Q117" s="35">
        <f>RevReqDetR!T117</f>
        <v>-220305.67999999993</v>
      </c>
      <c r="R117" s="35">
        <f>RevReqDetR!W117</f>
        <v>0</v>
      </c>
      <c r="S117" s="35">
        <f>RevReqDetR!X117</f>
        <v>0</v>
      </c>
      <c r="T117" s="35">
        <f>RevReqDetR!Y117</f>
        <v>555932.4</v>
      </c>
      <c r="U117" s="35">
        <f t="shared" si="23"/>
        <v>225536.92000000004</v>
      </c>
      <c r="V117" s="35">
        <f>RevReqDetR!L117</f>
        <v>1955.03</v>
      </c>
      <c r="W117" s="35">
        <f t="shared" si="19"/>
        <v>796271.74206350336</v>
      </c>
      <c r="Z117" s="29"/>
      <c r="AA117" s="1">
        <v>2</v>
      </c>
      <c r="AB117" s="2" t="str">
        <f t="shared" si="16"/>
        <v>Oct 2017 - Sep 2018</v>
      </c>
      <c r="AD117" s="5">
        <v>796271.74206350336</v>
      </c>
      <c r="AE117" s="26">
        <f t="shared" si="17"/>
        <v>0</v>
      </c>
      <c r="AF117" s="26"/>
    </row>
    <row r="118" spans="1:32" ht="15" hidden="1" outlineLevel="1" x14ac:dyDescent="0.25">
      <c r="A118" s="2">
        <f t="shared" si="15"/>
        <v>2017</v>
      </c>
      <c r="B118" s="33">
        <v>43040</v>
      </c>
      <c r="C118" s="34">
        <f>RevReqDetR!Q118</f>
        <v>41218420.930000007</v>
      </c>
      <c r="D118" s="35">
        <f>RevReqDetR!U118</f>
        <v>782725.1587998902</v>
      </c>
      <c r="E118" s="34">
        <f t="shared" si="20"/>
        <v>42001146.088799894</v>
      </c>
      <c r="F118" s="34">
        <f>RevReqDetR!E118+RevReqDetR!V118</f>
        <v>383908.92008938506</v>
      </c>
      <c r="G118" s="34">
        <f>RevReqDetR!AG118</f>
        <v>0</v>
      </c>
      <c r="H118" s="34">
        <f t="shared" si="21"/>
        <v>0</v>
      </c>
      <c r="I118" s="35">
        <f>RevReqDetR!H118</f>
        <v>378450.72000000003</v>
      </c>
      <c r="J118" s="35">
        <f>RevReqDetR!M118</f>
        <v>378450.72000000003</v>
      </c>
      <c r="K118" s="34">
        <f t="shared" si="18"/>
        <v>0</v>
      </c>
      <c r="L118" s="35">
        <f>RevReqDetR!N118</f>
        <v>392949.27999999997</v>
      </c>
      <c r="M118" s="35">
        <f>RevReqDetR!AA118</f>
        <v>0</v>
      </c>
      <c r="N118" s="35">
        <f t="shared" si="22"/>
        <v>392949.27999999997</v>
      </c>
      <c r="O118" s="35">
        <f>RevReqDetR!AI118</f>
        <v>6869.77</v>
      </c>
      <c r="P118" s="35">
        <f>RevReqDetR!K118</f>
        <v>771400</v>
      </c>
      <c r="Q118" s="35">
        <f>RevReqDetR!T118</f>
        <v>0</v>
      </c>
      <c r="R118" s="35">
        <f>RevReqDetR!W118</f>
        <v>5924.7</v>
      </c>
      <c r="S118" s="35">
        <f>RevReqDetR!X118</f>
        <v>0</v>
      </c>
      <c r="T118" s="35">
        <f>RevReqDetR!Y118</f>
        <v>434517.44</v>
      </c>
      <c r="U118" s="35">
        <f t="shared" si="23"/>
        <v>330957.86000000004</v>
      </c>
      <c r="V118" s="35">
        <f>RevReqDetR!L118</f>
        <v>0</v>
      </c>
      <c r="W118" s="35">
        <f t="shared" si="19"/>
        <v>452770.11008938501</v>
      </c>
      <c r="Z118" s="29"/>
      <c r="AA118" s="1">
        <v>2</v>
      </c>
      <c r="AB118" s="2" t="str">
        <f t="shared" si="16"/>
        <v>Oct 2017 - Sep 2018</v>
      </c>
      <c r="AD118" s="5">
        <v>452770.11008938501</v>
      </c>
      <c r="AE118" s="26">
        <f t="shared" si="17"/>
        <v>0</v>
      </c>
      <c r="AF118" s="26"/>
    </row>
    <row r="119" spans="1:32" ht="15" hidden="1" outlineLevel="1" x14ac:dyDescent="0.25">
      <c r="A119" s="2">
        <f t="shared" si="15"/>
        <v>2017</v>
      </c>
      <c r="B119" s="33">
        <v>43070</v>
      </c>
      <c r="C119" s="34">
        <f>RevReqDetR!Q119</f>
        <v>41046199.370000005</v>
      </c>
      <c r="D119" s="35">
        <f>RevReqDetR!U119</f>
        <v>244406.83879989036</v>
      </c>
      <c r="E119" s="34">
        <f t="shared" si="20"/>
        <v>41290606.208799899</v>
      </c>
      <c r="F119" s="34">
        <f>RevReqDetR!E119+RevReqDetR!V119</f>
        <v>395977.69652509736</v>
      </c>
      <c r="G119" s="34">
        <f>RevReqDetR!AG119</f>
        <v>0</v>
      </c>
      <c r="H119" s="34">
        <f t="shared" si="21"/>
        <v>0</v>
      </c>
      <c r="I119" s="35">
        <f>RevReqDetR!H119</f>
        <v>387528.44</v>
      </c>
      <c r="J119" s="35">
        <f>RevReqDetR!M119</f>
        <v>387528.44</v>
      </c>
      <c r="K119" s="34">
        <f t="shared" si="18"/>
        <v>0</v>
      </c>
      <c r="L119" s="35">
        <f>RevReqDetR!N119</f>
        <v>172221.56</v>
      </c>
      <c r="M119" s="35">
        <f>RevReqDetR!AA119</f>
        <v>0</v>
      </c>
      <c r="N119" s="35">
        <f t="shared" si="22"/>
        <v>172221.56</v>
      </c>
      <c r="O119" s="35">
        <f>RevReqDetR!AI119</f>
        <v>7218.4</v>
      </c>
      <c r="P119" s="35">
        <f>RevReqDetR!K119</f>
        <v>559550</v>
      </c>
      <c r="Q119" s="35">
        <f>RevReqDetR!T119</f>
        <v>-10254.95999999973</v>
      </c>
      <c r="R119" s="35">
        <f>RevReqDetR!W119</f>
        <v>0</v>
      </c>
      <c r="S119" s="35">
        <f>RevReqDetR!X119</f>
        <v>0</v>
      </c>
      <c r="T119" s="35">
        <f>RevReqDetR!Y119</f>
        <v>315350.59999999998</v>
      </c>
      <c r="U119" s="35">
        <f t="shared" si="23"/>
        <v>233944.44000000029</v>
      </c>
      <c r="V119" s="35">
        <f>RevReqDetR!L119</f>
        <v>200</v>
      </c>
      <c r="W119" s="35">
        <f t="shared" si="19"/>
        <v>341273.21652509714</v>
      </c>
      <c r="Z119" s="29"/>
      <c r="AA119" s="1">
        <v>2</v>
      </c>
      <c r="AB119" s="2" t="str">
        <f t="shared" si="16"/>
        <v>Oct 2017 - Sep 2018</v>
      </c>
      <c r="AD119" s="5">
        <v>341273.21652509714</v>
      </c>
      <c r="AE119" s="26">
        <f t="shared" si="17"/>
        <v>0</v>
      </c>
      <c r="AF119" s="26"/>
    </row>
    <row r="120" spans="1:32" ht="15" hidden="1" outlineLevel="1" x14ac:dyDescent="0.25">
      <c r="A120" s="2">
        <f t="shared" si="15"/>
        <v>2018</v>
      </c>
      <c r="B120" s="33">
        <v>43101</v>
      </c>
      <c r="C120" s="34">
        <f>RevReqDetR!Q120</f>
        <v>41035949.430000007</v>
      </c>
      <c r="D120" s="35">
        <f>RevReqDetR!U120</f>
        <v>402313.36879989039</v>
      </c>
      <c r="E120" s="34">
        <f t="shared" si="20"/>
        <v>41438262.798799895</v>
      </c>
      <c r="F120" s="34">
        <f>RevReqDetR!E120+RevReqDetR!V120</f>
        <v>338901.72652529506</v>
      </c>
      <c r="G120" s="34">
        <f>RevReqDetR!AG120</f>
        <v>0</v>
      </c>
      <c r="H120" s="34">
        <f t="shared" si="21"/>
        <v>0</v>
      </c>
      <c r="I120" s="35">
        <f>RevReqDetR!H120</f>
        <v>385843.9</v>
      </c>
      <c r="J120" s="35">
        <f>RevReqDetR!M120</f>
        <v>385843.9</v>
      </c>
      <c r="K120" s="34">
        <f t="shared" si="18"/>
        <v>0</v>
      </c>
      <c r="L120" s="35">
        <f>RevReqDetR!N120</f>
        <v>10249.940000000002</v>
      </c>
      <c r="M120" s="35">
        <f>RevReqDetR!AA120</f>
        <v>0</v>
      </c>
      <c r="N120" s="35">
        <f t="shared" si="22"/>
        <v>10249.940000000002</v>
      </c>
      <c r="O120" s="35">
        <f>RevReqDetR!AI120</f>
        <v>7125.72</v>
      </c>
      <c r="P120" s="35">
        <f>RevReqDetR!K120</f>
        <v>358442.71</v>
      </c>
      <c r="Q120" s="35">
        <f>RevReqDetR!T120</f>
        <v>0</v>
      </c>
      <c r="R120" s="35">
        <f>RevReqDetR!W120</f>
        <v>5544.01</v>
      </c>
      <c r="S120" s="35">
        <f>RevReqDetR!X120</f>
        <v>0</v>
      </c>
      <c r="T120" s="35">
        <f>RevReqDetR!Y120</f>
        <v>202143.44</v>
      </c>
      <c r="U120" s="35">
        <f t="shared" si="23"/>
        <v>150755.26</v>
      </c>
      <c r="V120" s="35">
        <f>RevReqDetR!L120</f>
        <v>37651.129999999997</v>
      </c>
      <c r="W120" s="35">
        <f t="shared" si="19"/>
        <v>167870.99652529502</v>
      </c>
      <c r="Z120" s="29"/>
      <c r="AA120" s="1">
        <v>2</v>
      </c>
      <c r="AB120" s="2" t="str">
        <f t="shared" si="16"/>
        <v>Oct 2017 - Sep 2018</v>
      </c>
      <c r="AD120" s="5">
        <v>167870.99652529502</v>
      </c>
      <c r="AE120" s="26">
        <f t="shared" si="17"/>
        <v>0</v>
      </c>
      <c r="AF120" s="26"/>
    </row>
    <row r="121" spans="1:32" ht="15" hidden="1" outlineLevel="1" x14ac:dyDescent="0.25">
      <c r="A121" s="2">
        <f t="shared" si="15"/>
        <v>2018</v>
      </c>
      <c r="B121" s="33">
        <v>43132</v>
      </c>
      <c r="C121" s="34">
        <f>RevReqDetR!Q121</f>
        <v>40745681.440000005</v>
      </c>
      <c r="D121" s="35">
        <f>RevReqDetR!U121</f>
        <v>634482.10879989038</v>
      </c>
      <c r="E121" s="34">
        <f t="shared" si="20"/>
        <v>41380163.548799895</v>
      </c>
      <c r="F121" s="34">
        <f>RevReqDetR!E121+RevReqDetR!V121</f>
        <v>306675.48253135598</v>
      </c>
      <c r="G121" s="34">
        <f>RevReqDetR!AG121</f>
        <v>0</v>
      </c>
      <c r="H121" s="34">
        <f t="shared" si="21"/>
        <v>0</v>
      </c>
      <c r="I121" s="35">
        <f>RevReqDetR!H121</f>
        <v>347814.08999999997</v>
      </c>
      <c r="J121" s="35">
        <f>RevReqDetR!M121</f>
        <v>347814.08999999997</v>
      </c>
      <c r="K121" s="34">
        <f t="shared" si="18"/>
        <v>0</v>
      </c>
      <c r="L121" s="35">
        <f>RevReqDetR!N121</f>
        <v>290267.99</v>
      </c>
      <c r="M121" s="35">
        <f>RevReqDetR!AA121</f>
        <v>0</v>
      </c>
      <c r="N121" s="35">
        <f t="shared" si="22"/>
        <v>290267.99</v>
      </c>
      <c r="O121" s="35">
        <f>RevReqDetR!AI121</f>
        <v>6379.21</v>
      </c>
      <c r="P121" s="35">
        <f>RevReqDetR!K121</f>
        <v>529150</v>
      </c>
      <c r="Q121" s="35">
        <f>RevReqDetR!T121</f>
        <v>0</v>
      </c>
      <c r="R121" s="35">
        <f>RevReqDetR!W121</f>
        <v>0</v>
      </c>
      <c r="S121" s="35">
        <f>RevReqDetR!X121</f>
        <v>0</v>
      </c>
      <c r="T121" s="35">
        <f>RevReqDetR!Y121</f>
        <v>296981.26</v>
      </c>
      <c r="U121" s="35">
        <f t="shared" si="23"/>
        <v>232168.74</v>
      </c>
      <c r="V121" s="35">
        <f>RevReqDetR!L121</f>
        <v>108932.08</v>
      </c>
      <c r="W121" s="35">
        <f t="shared" si="19"/>
        <v>262221.86253135587</v>
      </c>
      <c r="Z121" s="29"/>
      <c r="AA121" s="1">
        <v>1</v>
      </c>
      <c r="AB121" s="2" t="str">
        <f t="shared" si="16"/>
        <v>Oct 2017 - Sep 2018</v>
      </c>
      <c r="AD121" s="5">
        <v>262221.86253135587</v>
      </c>
      <c r="AE121" s="26">
        <f t="shared" si="17"/>
        <v>0</v>
      </c>
      <c r="AF121" s="26"/>
    </row>
    <row r="122" spans="1:32" ht="15" hidden="1" outlineLevel="1" x14ac:dyDescent="0.25">
      <c r="A122" s="2">
        <f t="shared" si="15"/>
        <v>2018</v>
      </c>
      <c r="B122" s="33">
        <v>43160</v>
      </c>
      <c r="C122" s="34">
        <f>RevReqDetR!Q122</f>
        <v>40596832.590000004</v>
      </c>
      <c r="D122" s="35">
        <f>RevReqDetR!U122</f>
        <v>222650.81879989034</v>
      </c>
      <c r="E122" s="34">
        <f t="shared" si="20"/>
        <v>40819483.408799894</v>
      </c>
      <c r="F122" s="34">
        <f>RevReqDetR!E122+RevReqDetR!V122</f>
        <v>339039.53736177471</v>
      </c>
      <c r="G122" s="34">
        <f>RevReqDetR!AG122</f>
        <v>0</v>
      </c>
      <c r="H122" s="34">
        <f t="shared" si="21"/>
        <v>0</v>
      </c>
      <c r="I122" s="35">
        <f>RevReqDetR!H122</f>
        <v>383147.49000000005</v>
      </c>
      <c r="J122" s="35">
        <f>RevReqDetR!M122</f>
        <v>383147.49000000005</v>
      </c>
      <c r="K122" s="34">
        <f t="shared" si="18"/>
        <v>0</v>
      </c>
      <c r="L122" s="35">
        <f>RevReqDetR!N122</f>
        <v>148848.84999999992</v>
      </c>
      <c r="M122" s="35">
        <f>RevReqDetR!AA122</f>
        <v>0</v>
      </c>
      <c r="N122" s="35">
        <f t="shared" si="22"/>
        <v>148848.84999999992</v>
      </c>
      <c r="O122" s="35">
        <f>RevReqDetR!AI122</f>
        <v>8094.79</v>
      </c>
      <c r="P122" s="35">
        <f>RevReqDetR!K122</f>
        <v>503975</v>
      </c>
      <c r="Q122" s="35">
        <f>RevReqDetR!T122</f>
        <v>76397.859999999986</v>
      </c>
      <c r="R122" s="35">
        <f>RevReqDetR!W122</f>
        <v>0</v>
      </c>
      <c r="S122" s="35">
        <f>RevReqDetR!X122</f>
        <v>0</v>
      </c>
      <c r="T122" s="35">
        <f>RevReqDetR!Y122</f>
        <v>281324.15000000002</v>
      </c>
      <c r="U122" s="35">
        <f t="shared" si="23"/>
        <v>299048.70999999996</v>
      </c>
      <c r="V122" s="35">
        <f>RevReqDetR!L122</f>
        <v>28021.34</v>
      </c>
      <c r="W122" s="35">
        <f t="shared" si="19"/>
        <v>168913.12736177465</v>
      </c>
      <c r="Z122" s="29"/>
      <c r="AA122" s="1">
        <v>2</v>
      </c>
      <c r="AB122" s="2" t="str">
        <f t="shared" si="16"/>
        <v>Oct 2017 - Sep 2018</v>
      </c>
      <c r="AD122" s="5">
        <v>168913.12736177465</v>
      </c>
      <c r="AE122" s="26">
        <f t="shared" si="17"/>
        <v>0</v>
      </c>
      <c r="AF122" s="26"/>
    </row>
    <row r="123" spans="1:32" ht="15" hidden="1" outlineLevel="1" x14ac:dyDescent="0.25">
      <c r="A123" s="2">
        <f t="shared" si="15"/>
        <v>2018</v>
      </c>
      <c r="B123" s="33">
        <v>43191</v>
      </c>
      <c r="C123" s="34">
        <f>RevReqDetR!Q123</f>
        <v>40210576.410000004</v>
      </c>
      <c r="D123" s="35">
        <f>RevReqDetR!U123</f>
        <v>556967.64879989042</v>
      </c>
      <c r="E123" s="34">
        <f t="shared" si="20"/>
        <v>40767544.058799893</v>
      </c>
      <c r="F123" s="34">
        <f>RevReqDetR!E123+RevReqDetR!V123</f>
        <v>324321.81731160788</v>
      </c>
      <c r="G123" s="34">
        <f>RevReqDetR!AG123</f>
        <v>0</v>
      </c>
      <c r="H123" s="34">
        <f t="shared" si="21"/>
        <v>0</v>
      </c>
      <c r="I123" s="35">
        <f>RevReqDetR!H123</f>
        <v>369468.82</v>
      </c>
      <c r="J123" s="35">
        <f>RevReqDetR!M123</f>
        <v>369468.82</v>
      </c>
      <c r="K123" s="34">
        <f t="shared" si="18"/>
        <v>0</v>
      </c>
      <c r="L123" s="35">
        <f>RevReqDetR!N123</f>
        <v>386256.18</v>
      </c>
      <c r="M123" s="35">
        <f>RevReqDetR!AA123</f>
        <v>0</v>
      </c>
      <c r="N123" s="35">
        <f t="shared" si="22"/>
        <v>386256.18</v>
      </c>
      <c r="O123" s="35">
        <f>RevReqDetR!AI123</f>
        <v>6721.32</v>
      </c>
      <c r="P123" s="35">
        <f>RevReqDetR!K123</f>
        <v>755725</v>
      </c>
      <c r="Q123" s="35">
        <f>RevReqDetR!T123</f>
        <v>0</v>
      </c>
      <c r="R123" s="35">
        <f>RevReqDetR!W123</f>
        <v>0</v>
      </c>
      <c r="S123" s="35">
        <f>RevReqDetR!X123</f>
        <v>0</v>
      </c>
      <c r="T123" s="35">
        <f>RevReqDetR!Y123</f>
        <v>421408.17</v>
      </c>
      <c r="U123" s="35">
        <f t="shared" si="23"/>
        <v>334316.83</v>
      </c>
      <c r="V123" s="35">
        <f>RevReqDetR!L123</f>
        <v>0</v>
      </c>
      <c r="W123" s="35">
        <f t="shared" si="19"/>
        <v>382982.48731160787</v>
      </c>
      <c r="Z123" s="29"/>
      <c r="AA123" s="1">
        <v>2</v>
      </c>
      <c r="AB123" s="2" t="str">
        <f t="shared" si="16"/>
        <v>Oct 2017 - Sep 2018</v>
      </c>
      <c r="AD123" s="5">
        <v>382982.48731160787</v>
      </c>
      <c r="AE123" s="26">
        <f t="shared" si="17"/>
        <v>0</v>
      </c>
      <c r="AF123" s="26"/>
    </row>
    <row r="124" spans="1:32" ht="15" hidden="1" outlineLevel="1" x14ac:dyDescent="0.25">
      <c r="A124" s="2">
        <f t="shared" si="15"/>
        <v>2018</v>
      </c>
      <c r="B124" s="33">
        <v>43221</v>
      </c>
      <c r="C124" s="34">
        <f>RevReqDetR!Q124</f>
        <v>39510331.860000007</v>
      </c>
      <c r="D124" s="35">
        <f>RevReqDetR!U124</f>
        <v>1024865.7187998905</v>
      </c>
      <c r="E124" s="34">
        <f t="shared" si="20"/>
        <v>40535197.578799896</v>
      </c>
      <c r="F124" s="34">
        <f>RevReqDetR!E124+RevReqDetR!V124</f>
        <v>334611.02857862337</v>
      </c>
      <c r="G124" s="34">
        <f>RevReqDetR!AG124</f>
        <v>0</v>
      </c>
      <c r="H124" s="34">
        <f t="shared" si="21"/>
        <v>0</v>
      </c>
      <c r="I124" s="35">
        <f>RevReqDetR!H124</f>
        <v>378066.5</v>
      </c>
      <c r="J124" s="35">
        <f>RevReqDetR!M124</f>
        <v>378066.5</v>
      </c>
      <c r="K124" s="34">
        <f t="shared" si="18"/>
        <v>0</v>
      </c>
      <c r="L124" s="35">
        <f>RevReqDetR!N124</f>
        <v>700244.55</v>
      </c>
      <c r="M124" s="35">
        <f>RevReqDetR!AA124</f>
        <v>0</v>
      </c>
      <c r="N124" s="35">
        <f t="shared" si="22"/>
        <v>700244.55</v>
      </c>
      <c r="O124" s="35">
        <f>RevReqDetR!AI124</f>
        <v>7843.49</v>
      </c>
      <c r="P124" s="35">
        <f>RevReqDetR!K124</f>
        <v>1054975</v>
      </c>
      <c r="Q124" s="35">
        <f>RevReqDetR!T124</f>
        <v>0</v>
      </c>
      <c r="R124" s="35">
        <f>RevReqDetR!W124</f>
        <v>0</v>
      </c>
      <c r="S124" s="35">
        <f>RevReqDetR!X124</f>
        <v>0</v>
      </c>
      <c r="T124" s="35">
        <f>RevReqDetR!Y124</f>
        <v>587076.93000000005</v>
      </c>
      <c r="U124" s="35">
        <f t="shared" si="23"/>
        <v>467898.06999999995</v>
      </c>
      <c r="V124" s="35">
        <f>RevReqDetR!L124</f>
        <v>23336.05</v>
      </c>
      <c r="W124" s="35">
        <f t="shared" si="19"/>
        <v>551464.94857862347</v>
      </c>
      <c r="Z124" s="29"/>
      <c r="AA124" s="1">
        <v>2</v>
      </c>
      <c r="AB124" s="2" t="str">
        <f t="shared" si="16"/>
        <v>Oct 2017 - Sep 2018</v>
      </c>
      <c r="AD124" s="5">
        <v>551464.94857862347</v>
      </c>
      <c r="AE124" s="26">
        <f t="shared" si="17"/>
        <v>0</v>
      </c>
      <c r="AF124" s="26"/>
    </row>
    <row r="125" spans="1:32" ht="15" hidden="1" outlineLevel="1" x14ac:dyDescent="0.25">
      <c r="A125" s="2">
        <f t="shared" si="15"/>
        <v>2018</v>
      </c>
      <c r="B125" s="33">
        <v>43252</v>
      </c>
      <c r="C125" s="34">
        <f>RevReqDetR!Q125</f>
        <v>38759840.390000008</v>
      </c>
      <c r="D125" s="35">
        <f>RevReqDetR!U125</f>
        <v>495208.38879989041</v>
      </c>
      <c r="E125" s="34">
        <f t="shared" si="20"/>
        <v>39255048.778799899</v>
      </c>
      <c r="F125" s="34">
        <f>RevReqDetR!E125+RevReqDetR!V125</f>
        <v>321749.87828498293</v>
      </c>
      <c r="G125" s="34">
        <f>RevReqDetR!AG125</f>
        <v>0</v>
      </c>
      <c r="H125" s="34">
        <f t="shared" si="21"/>
        <v>0</v>
      </c>
      <c r="I125" s="35">
        <f>RevReqDetR!H125</f>
        <v>359631.03</v>
      </c>
      <c r="J125" s="35">
        <f>RevReqDetR!M125</f>
        <v>359631.03</v>
      </c>
      <c r="K125" s="34">
        <f t="shared" si="18"/>
        <v>0</v>
      </c>
      <c r="L125" s="35">
        <f>RevReqDetR!N125</f>
        <v>750491.47</v>
      </c>
      <c r="M125" s="35">
        <f>RevReqDetR!AA125</f>
        <v>0</v>
      </c>
      <c r="N125" s="35">
        <f t="shared" si="22"/>
        <v>750491.47</v>
      </c>
      <c r="O125" s="35">
        <f>RevReqDetR!AI125</f>
        <v>9501.4599999999991</v>
      </c>
      <c r="P125" s="35">
        <f>RevReqDetR!K125</f>
        <v>1109600</v>
      </c>
      <c r="Q125" s="35">
        <f>RevReqDetR!T125</f>
        <v>139918.34999999986</v>
      </c>
      <c r="R125" s="35">
        <f>RevReqDetR!W125</f>
        <v>0</v>
      </c>
      <c r="S125" s="35">
        <f>RevReqDetR!X125</f>
        <v>0</v>
      </c>
      <c r="T125" s="35">
        <f>RevReqDetR!Y125</f>
        <v>614811.84</v>
      </c>
      <c r="U125" s="35">
        <f t="shared" si="23"/>
        <v>634706.50999999989</v>
      </c>
      <c r="V125" s="35">
        <f>RevReqDetR!L125</f>
        <v>522.5</v>
      </c>
      <c r="W125" s="35">
        <f t="shared" si="19"/>
        <v>446513.79828498291</v>
      </c>
      <c r="Z125" s="29"/>
      <c r="AA125" s="1">
        <v>2</v>
      </c>
      <c r="AB125" s="2" t="str">
        <f t="shared" si="16"/>
        <v>Oct 2017 - Sep 2018</v>
      </c>
      <c r="AD125" s="5">
        <v>446513.79828498291</v>
      </c>
      <c r="AE125" s="26">
        <f t="shared" si="17"/>
        <v>0</v>
      </c>
      <c r="AF125" s="26"/>
    </row>
    <row r="126" spans="1:32" ht="15" hidden="1" outlineLevel="1" x14ac:dyDescent="0.25">
      <c r="A126" s="2">
        <f t="shared" si="15"/>
        <v>2018</v>
      </c>
      <c r="B126" s="33">
        <v>43282</v>
      </c>
      <c r="C126" s="34">
        <f>RevReqDetR!Q126</f>
        <v>37836343.070000008</v>
      </c>
      <c r="D126" s="35">
        <f>RevReqDetR!U126</f>
        <v>563437.12879989028</v>
      </c>
      <c r="E126" s="34">
        <f t="shared" si="20"/>
        <v>38399780.198799901</v>
      </c>
      <c r="F126" s="34">
        <f>RevReqDetR!E126+RevReqDetR!V126</f>
        <v>321989.83722906245</v>
      </c>
      <c r="G126" s="34">
        <f>RevReqDetR!AG126</f>
        <v>0</v>
      </c>
      <c r="H126" s="34">
        <f t="shared" si="21"/>
        <v>0</v>
      </c>
      <c r="I126" s="35">
        <f>RevReqDetR!H126</f>
        <v>364465.18</v>
      </c>
      <c r="J126" s="35">
        <f>RevReqDetR!M126</f>
        <v>364465.18</v>
      </c>
      <c r="K126" s="34">
        <f t="shared" si="18"/>
        <v>0</v>
      </c>
      <c r="L126" s="35">
        <f>RevReqDetR!N126</f>
        <v>923497.32000000007</v>
      </c>
      <c r="M126" s="35">
        <f>RevReqDetR!AA126</f>
        <v>0</v>
      </c>
      <c r="N126" s="35">
        <f t="shared" si="22"/>
        <v>923497.32000000007</v>
      </c>
      <c r="O126" s="35">
        <f>RevReqDetR!AI126</f>
        <v>6779.28</v>
      </c>
      <c r="P126" s="35">
        <f>RevReqDetR!K126</f>
        <v>1257325</v>
      </c>
      <c r="Q126" s="35">
        <f>RevReqDetR!T126</f>
        <v>-4204.8000000000466</v>
      </c>
      <c r="R126" s="35">
        <f>RevReqDetR!W126</f>
        <v>3843.61</v>
      </c>
      <c r="S126" s="35">
        <f>RevReqDetR!X126</f>
        <v>0</v>
      </c>
      <c r="T126" s="35">
        <f>RevReqDetR!Y126</f>
        <v>694308.1</v>
      </c>
      <c r="U126" s="35">
        <f t="shared" si="23"/>
        <v>554968.48999999987</v>
      </c>
      <c r="V126" s="35">
        <f>RevReqDetR!L126</f>
        <v>30637.5</v>
      </c>
      <c r="W126" s="35">
        <f t="shared" si="19"/>
        <v>666660.44722906279</v>
      </c>
      <c r="Z126" s="29"/>
      <c r="AA126" s="1">
        <v>1</v>
      </c>
      <c r="AB126" s="2" t="str">
        <f t="shared" si="16"/>
        <v>Oct 2017 - Sep 2018</v>
      </c>
      <c r="AD126" s="5">
        <v>666660.44722906279</v>
      </c>
      <c r="AE126" s="26">
        <f t="shared" si="17"/>
        <v>0</v>
      </c>
      <c r="AF126" s="26"/>
    </row>
    <row r="127" spans="1:32" ht="15" hidden="1" outlineLevel="1" x14ac:dyDescent="0.25">
      <c r="A127" s="2">
        <f t="shared" si="15"/>
        <v>2018</v>
      </c>
      <c r="B127" s="33">
        <v>43313</v>
      </c>
      <c r="C127" s="34">
        <f>RevReqDetR!Q127</f>
        <v>36147980.370000005</v>
      </c>
      <c r="D127" s="35">
        <f>RevReqDetR!U127</f>
        <v>1200851.8187998901</v>
      </c>
      <c r="E127" s="34">
        <f t="shared" si="20"/>
        <v>37348832.188799895</v>
      </c>
      <c r="F127" s="34">
        <f>RevReqDetR!E127+RevReqDetR!V127</f>
        <v>312079.06868303183</v>
      </c>
      <c r="G127" s="34">
        <f>RevReqDetR!AG127</f>
        <v>0</v>
      </c>
      <c r="H127" s="34">
        <f t="shared" si="21"/>
        <v>0</v>
      </c>
      <c r="I127" s="35">
        <f>RevReqDetR!H127</f>
        <v>352341.57999999996</v>
      </c>
      <c r="J127" s="35">
        <f>RevReqDetR!M127</f>
        <v>352341.57999999996</v>
      </c>
      <c r="K127" s="34">
        <f t="shared" si="18"/>
        <v>0</v>
      </c>
      <c r="L127" s="35">
        <f>RevReqDetR!N127</f>
        <v>1688362.7000000002</v>
      </c>
      <c r="M127" s="35">
        <f>RevReqDetR!AA127</f>
        <v>0</v>
      </c>
      <c r="N127" s="35">
        <f t="shared" si="22"/>
        <v>1688362.7000000002</v>
      </c>
      <c r="O127" s="35">
        <f>RevReqDetR!AI127</f>
        <v>9526</v>
      </c>
      <c r="P127" s="35">
        <f>RevReqDetR!K127</f>
        <v>1374175</v>
      </c>
      <c r="Q127" s="35">
        <f>RevReqDetR!T127</f>
        <v>0</v>
      </c>
      <c r="R127" s="35">
        <f>RevReqDetR!W127</f>
        <v>5920.39</v>
      </c>
      <c r="S127" s="35">
        <f>RevReqDetR!X127</f>
        <v>0</v>
      </c>
      <c r="T127" s="35">
        <f>RevReqDetR!Y127</f>
        <v>736760.31</v>
      </c>
      <c r="U127" s="35">
        <f t="shared" si="23"/>
        <v>631494.30000000005</v>
      </c>
      <c r="V127" s="35">
        <f>RevReqDetR!L127</f>
        <v>666529.28000000003</v>
      </c>
      <c r="W127" s="35">
        <f t="shared" si="19"/>
        <v>711944.18868303206</v>
      </c>
      <c r="Z127" s="29"/>
      <c r="AA127" s="1">
        <v>2</v>
      </c>
      <c r="AB127" s="2" t="str">
        <f t="shared" si="16"/>
        <v>Oct 2017 - Sep 2018</v>
      </c>
      <c r="AD127" s="5">
        <v>711944.18868303206</v>
      </c>
      <c r="AE127" s="26">
        <f t="shared" si="17"/>
        <v>0</v>
      </c>
      <c r="AF127" s="26"/>
    </row>
    <row r="128" spans="1:32" ht="15" hidden="1" outlineLevel="1" x14ac:dyDescent="0.25">
      <c r="A128" s="2">
        <f t="shared" si="15"/>
        <v>2018</v>
      </c>
      <c r="B128" s="33">
        <v>43344</v>
      </c>
      <c r="C128" s="34">
        <f>RevReqDetR!Q128</f>
        <v>35435061.230000004</v>
      </c>
      <c r="D128" s="35">
        <f>RevReqDetR!U128</f>
        <v>1669508.3787998902</v>
      </c>
      <c r="E128" s="34">
        <f t="shared" si="20"/>
        <v>37104569.608799897</v>
      </c>
      <c r="F128" s="34">
        <f>RevReqDetR!E128+RevReqDetR!V128</f>
        <v>296728.14185784885</v>
      </c>
      <c r="G128" s="34">
        <f>RevReqDetR!AG128</f>
        <v>0</v>
      </c>
      <c r="H128" s="34">
        <f t="shared" si="21"/>
        <v>0</v>
      </c>
      <c r="I128" s="35">
        <f>RevReqDetR!H128</f>
        <v>329234.63</v>
      </c>
      <c r="J128" s="35">
        <f>RevReqDetR!M128</f>
        <v>329234.63</v>
      </c>
      <c r="K128" s="34">
        <f t="shared" si="18"/>
        <v>0</v>
      </c>
      <c r="L128" s="35">
        <f>RevReqDetR!N128</f>
        <v>712919.14</v>
      </c>
      <c r="M128" s="35">
        <f>RevReqDetR!AA128</f>
        <v>0</v>
      </c>
      <c r="N128" s="35">
        <f t="shared" si="22"/>
        <v>712919.14</v>
      </c>
      <c r="O128" s="35">
        <f>RevReqDetR!AI128</f>
        <v>8198.39</v>
      </c>
      <c r="P128" s="35">
        <f>RevReqDetR!K128</f>
        <v>1029800</v>
      </c>
      <c r="Q128" s="35">
        <f>RevReqDetR!T128</f>
        <v>0</v>
      </c>
      <c r="R128" s="35">
        <f>RevReqDetR!W128</f>
        <v>3482.4300000000003</v>
      </c>
      <c r="S128" s="35">
        <f>RevReqDetR!X128</f>
        <v>0</v>
      </c>
      <c r="T128" s="35">
        <f>RevReqDetR!Y128</f>
        <v>561143.43999999994</v>
      </c>
      <c r="U128" s="35">
        <f t="shared" si="23"/>
        <v>465174.13</v>
      </c>
      <c r="V128" s="35">
        <f>RevReqDetR!L128</f>
        <v>12353.77</v>
      </c>
      <c r="W128" s="35">
        <f t="shared" si="19"/>
        <v>540317.77185784886</v>
      </c>
      <c r="Z128" s="29"/>
      <c r="AA128" s="1">
        <v>2</v>
      </c>
      <c r="AB128" s="2" t="str">
        <f t="shared" si="16"/>
        <v>Oct 2017 - Sep 2018</v>
      </c>
      <c r="AD128" s="5">
        <v>540317.77185784886</v>
      </c>
      <c r="AE128" s="26">
        <f t="shared" si="17"/>
        <v>0</v>
      </c>
      <c r="AF128" s="26"/>
    </row>
    <row r="129" spans="1:32" ht="15" hidden="1" outlineLevel="1" x14ac:dyDescent="0.25">
      <c r="A129" s="2">
        <f t="shared" si="15"/>
        <v>2018</v>
      </c>
      <c r="B129" s="33">
        <v>43374</v>
      </c>
      <c r="C129" s="34">
        <f>RevReqDetR!Q129</f>
        <v>35007451.540000007</v>
      </c>
      <c r="D129" s="35">
        <f>RevReqDetR!U129</f>
        <v>328362.12879989017</v>
      </c>
      <c r="E129" s="34">
        <f t="shared" si="20"/>
        <v>35335813.6687999</v>
      </c>
      <c r="F129" s="34">
        <f>RevReqDetR!E129+RevReqDetR!V129</f>
        <v>304227.27071666124</v>
      </c>
      <c r="G129" s="34">
        <f>RevReqDetR!AG129</f>
        <v>0</v>
      </c>
      <c r="H129" s="34">
        <f t="shared" si="21"/>
        <v>0</v>
      </c>
      <c r="I129" s="35">
        <f>RevReqDetR!H129</f>
        <v>333652.71000000002</v>
      </c>
      <c r="J129" s="35">
        <f>RevReqDetR!M129</f>
        <v>333652.71000000002</v>
      </c>
      <c r="K129" s="34">
        <f t="shared" si="18"/>
        <v>0</v>
      </c>
      <c r="L129" s="35">
        <f>RevReqDetR!N129</f>
        <v>427609.69</v>
      </c>
      <c r="M129" s="35">
        <f>RevReqDetR!AA129</f>
        <v>0</v>
      </c>
      <c r="N129" s="35">
        <f t="shared" si="22"/>
        <v>427609.69</v>
      </c>
      <c r="O129" s="35">
        <f>RevReqDetR!AI129</f>
        <v>5966.3</v>
      </c>
      <c r="P129" s="35">
        <f>RevReqDetR!K129</f>
        <v>761262.4</v>
      </c>
      <c r="Q129" s="35">
        <f>RevReqDetR!T129</f>
        <v>26050.39000000013</v>
      </c>
      <c r="R129" s="35">
        <f>RevReqDetR!W129</f>
        <v>0</v>
      </c>
      <c r="S129" s="35">
        <f>RevReqDetR!X129</f>
        <v>0</v>
      </c>
      <c r="T129" s="35">
        <f>RevReqDetR!Y129</f>
        <v>439183.1</v>
      </c>
      <c r="U129" s="35">
        <f t="shared" si="23"/>
        <v>348129.69000000018</v>
      </c>
      <c r="V129" s="35">
        <f>RevReqDetR!L129</f>
        <v>-2.3646862246096134E-11</v>
      </c>
      <c r="W129" s="35">
        <f t="shared" si="19"/>
        <v>389673.57071666117</v>
      </c>
      <c r="Z129" s="29"/>
      <c r="AA129" s="1">
        <v>2</v>
      </c>
      <c r="AB129" s="2" t="str">
        <f t="shared" si="16"/>
        <v>Oct 2018 - Sep 2019</v>
      </c>
      <c r="AD129" s="5">
        <v>389673.57071666117</v>
      </c>
      <c r="AE129" s="26">
        <f t="shared" si="17"/>
        <v>0</v>
      </c>
      <c r="AF129" s="26"/>
    </row>
    <row r="130" spans="1:32" ht="15" hidden="1" outlineLevel="1" x14ac:dyDescent="0.25">
      <c r="A130" s="2">
        <f t="shared" si="15"/>
        <v>2018</v>
      </c>
      <c r="B130" s="33">
        <v>43405</v>
      </c>
      <c r="C130" s="34">
        <f>RevReqDetR!Q130</f>
        <v>34659630.260000005</v>
      </c>
      <c r="D130" s="35">
        <f>RevReqDetR!U130</f>
        <v>583050.96879989014</v>
      </c>
      <c r="E130" s="34">
        <f t="shared" si="20"/>
        <v>35242681.228799894</v>
      </c>
      <c r="F130" s="34">
        <f>RevReqDetR!E130+RevReqDetR!V130</f>
        <v>280430.16658028559</v>
      </c>
      <c r="G130" s="34">
        <f>RevReqDetR!AG130</f>
        <v>0</v>
      </c>
      <c r="H130" s="34">
        <f t="shared" si="21"/>
        <v>0</v>
      </c>
      <c r="I130" s="35">
        <f>RevReqDetR!H130</f>
        <v>318648.64</v>
      </c>
      <c r="J130" s="35">
        <f>RevReqDetR!M130</f>
        <v>318648.64</v>
      </c>
      <c r="K130" s="34">
        <f t="shared" si="18"/>
        <v>0</v>
      </c>
      <c r="L130" s="35">
        <f>RevReqDetR!N130</f>
        <v>347821.28</v>
      </c>
      <c r="M130" s="35">
        <f>RevReqDetR!AA130</f>
        <v>0</v>
      </c>
      <c r="N130" s="35">
        <f t="shared" si="22"/>
        <v>347821.28</v>
      </c>
      <c r="O130" s="35">
        <f>RevReqDetR!AI130</f>
        <v>7101.48</v>
      </c>
      <c r="P130" s="35">
        <f>RevReqDetR!K130</f>
        <v>588525</v>
      </c>
      <c r="Q130" s="35">
        <f>RevReqDetR!T130</f>
        <v>0</v>
      </c>
      <c r="R130" s="35">
        <f>RevReqDetR!W130</f>
        <v>4615.1099999999997</v>
      </c>
      <c r="S130" s="35">
        <f>RevReqDetR!X130</f>
        <v>0</v>
      </c>
      <c r="T130" s="35">
        <f>RevReqDetR!Y130</f>
        <v>333306.42</v>
      </c>
      <c r="U130" s="35">
        <f t="shared" si="23"/>
        <v>250603.47000000003</v>
      </c>
      <c r="V130" s="35">
        <f>RevReqDetR!L130</f>
        <v>77944.92</v>
      </c>
      <c r="W130" s="35">
        <f t="shared" si="19"/>
        <v>306804.53658028564</v>
      </c>
      <c r="Z130" s="29"/>
      <c r="AA130" s="1">
        <v>2</v>
      </c>
      <c r="AB130" s="2" t="str">
        <f t="shared" si="16"/>
        <v>Oct 2018 - Sep 2019</v>
      </c>
      <c r="AD130" s="5">
        <v>306804.53658028564</v>
      </c>
      <c r="AE130" s="26">
        <f t="shared" si="17"/>
        <v>0</v>
      </c>
      <c r="AF130" s="26"/>
    </row>
    <row r="131" spans="1:32" ht="15" hidden="1" outlineLevel="1" x14ac:dyDescent="0.25">
      <c r="A131" s="2">
        <f t="shared" si="15"/>
        <v>2018</v>
      </c>
      <c r="B131" s="33">
        <v>43435</v>
      </c>
      <c r="C131" s="34">
        <f>RevReqDetR!Q131</f>
        <v>34522038.080000006</v>
      </c>
      <c r="D131" s="35">
        <f>RevReqDetR!U131</f>
        <v>207383.23879989015</v>
      </c>
      <c r="E131" s="34">
        <f t="shared" si="20"/>
        <v>34729421.318799898</v>
      </c>
      <c r="F131" s="34">
        <f>RevReqDetR!E131+RevReqDetR!V131</f>
        <v>271625.1274552074</v>
      </c>
      <c r="G131" s="34">
        <f>RevReqDetR!AG131</f>
        <v>0</v>
      </c>
      <c r="H131" s="34">
        <f t="shared" si="21"/>
        <v>0</v>
      </c>
      <c r="I131" s="35">
        <f>RevReqDetR!H131</f>
        <v>326432.90000000002</v>
      </c>
      <c r="J131" s="35">
        <f>RevReqDetR!M131</f>
        <v>326432.90000000002</v>
      </c>
      <c r="K131" s="34">
        <f t="shared" si="18"/>
        <v>0</v>
      </c>
      <c r="L131" s="35">
        <f>RevReqDetR!N131</f>
        <v>137592.18</v>
      </c>
      <c r="M131" s="35">
        <f>RevReqDetR!AA131</f>
        <v>0</v>
      </c>
      <c r="N131" s="35">
        <f t="shared" si="22"/>
        <v>137592.18</v>
      </c>
      <c r="O131" s="35">
        <f>RevReqDetR!AI131</f>
        <v>7482.97</v>
      </c>
      <c r="P131" s="35">
        <f>RevReqDetR!K131</f>
        <v>452675</v>
      </c>
      <c r="Q131" s="35">
        <f>RevReqDetR!T131</f>
        <v>42395.260000000009</v>
      </c>
      <c r="R131" s="35">
        <f>RevReqDetR!W131</f>
        <v>0</v>
      </c>
      <c r="S131" s="35">
        <f>RevReqDetR!X131</f>
        <v>0</v>
      </c>
      <c r="T131" s="35">
        <f>RevReqDetR!Y131</f>
        <v>245711.99</v>
      </c>
      <c r="U131" s="35">
        <f t="shared" si="23"/>
        <v>249358.27000000002</v>
      </c>
      <c r="V131" s="35">
        <f>RevReqDetR!L131</f>
        <v>11350.08</v>
      </c>
      <c r="W131" s="35">
        <f t="shared" si="19"/>
        <v>155991.92745520736</v>
      </c>
      <c r="Z131" s="29"/>
      <c r="AA131" s="1">
        <v>1</v>
      </c>
      <c r="AB131" s="2" t="str">
        <f t="shared" si="16"/>
        <v>Oct 2018 - Sep 2019</v>
      </c>
      <c r="AD131" s="5">
        <v>155991.92745520736</v>
      </c>
      <c r="AE131" s="26">
        <f t="shared" si="17"/>
        <v>0</v>
      </c>
      <c r="AF131" s="26"/>
    </row>
    <row r="132" spans="1:32" ht="15" hidden="1" outlineLevel="1" x14ac:dyDescent="0.25">
      <c r="A132" s="2">
        <f t="shared" si="15"/>
        <v>2019</v>
      </c>
      <c r="B132" s="33">
        <v>43466</v>
      </c>
      <c r="C132" s="34">
        <f>RevReqDetR!Q132</f>
        <v>34387908.400000006</v>
      </c>
      <c r="D132" s="35">
        <f>RevReqDetR!U132</f>
        <v>371173.37879989017</v>
      </c>
      <c r="E132" s="34">
        <f t="shared" si="20"/>
        <v>34759081.778799899</v>
      </c>
      <c r="F132" s="34">
        <f>RevReqDetR!E132+RevReqDetR!V132</f>
        <v>284897.36182556004</v>
      </c>
      <c r="G132" s="34">
        <f>RevReqDetR!AG132</f>
        <v>0</v>
      </c>
      <c r="H132" s="34">
        <f t="shared" si="21"/>
        <v>0</v>
      </c>
      <c r="I132" s="35">
        <f>RevReqDetR!H132</f>
        <v>324888.89999999997</v>
      </c>
      <c r="J132" s="35">
        <f>RevReqDetR!M132</f>
        <v>324888.89999999997</v>
      </c>
      <c r="K132" s="34">
        <f t="shared" si="18"/>
        <v>0</v>
      </c>
      <c r="L132" s="35">
        <f>RevReqDetR!N132</f>
        <v>134129.68000000005</v>
      </c>
      <c r="M132" s="35">
        <f>RevReqDetR!AA132</f>
        <v>0</v>
      </c>
      <c r="N132" s="35">
        <f t="shared" si="22"/>
        <v>134129.68000000005</v>
      </c>
      <c r="O132" s="35">
        <f>RevReqDetR!AI132</f>
        <v>8038.46</v>
      </c>
      <c r="P132" s="35">
        <f>RevReqDetR!K132</f>
        <v>384275</v>
      </c>
      <c r="Q132" s="35">
        <f>RevReqDetR!T132</f>
        <v>0</v>
      </c>
      <c r="R132" s="35">
        <f>RevReqDetR!W132</f>
        <v>4532.28</v>
      </c>
      <c r="S132" s="35">
        <f>RevReqDetR!X132</f>
        <v>0</v>
      </c>
      <c r="T132" s="35">
        <f>RevReqDetR!Y132</f>
        <v>220484.86</v>
      </c>
      <c r="U132" s="35">
        <f t="shared" si="23"/>
        <v>159257.85999999999</v>
      </c>
      <c r="V132" s="35">
        <f>RevReqDetR!L132</f>
        <v>74743.58</v>
      </c>
      <c r="W132" s="35">
        <f t="shared" si="19"/>
        <v>193064.06182556011</v>
      </c>
      <c r="Z132" s="29"/>
      <c r="AA132" s="1">
        <v>2</v>
      </c>
      <c r="AB132" s="2" t="str">
        <f t="shared" si="16"/>
        <v>Oct 2018 - Sep 2019</v>
      </c>
      <c r="AD132" s="5">
        <v>193064.06182556011</v>
      </c>
      <c r="AE132" s="26">
        <f t="shared" si="17"/>
        <v>0</v>
      </c>
      <c r="AF132" s="26"/>
    </row>
    <row r="133" spans="1:32" ht="15" hidden="1" outlineLevel="1" x14ac:dyDescent="0.25">
      <c r="A133" s="2">
        <f t="shared" si="15"/>
        <v>2019</v>
      </c>
      <c r="B133" s="33">
        <v>43497</v>
      </c>
      <c r="C133" s="34">
        <f>RevReqDetR!Q133</f>
        <v>34064485.570000008</v>
      </c>
      <c r="D133" s="35">
        <f>RevReqDetR!U133</f>
        <v>569544.97879989014</v>
      </c>
      <c r="E133" s="34">
        <f t="shared" si="20"/>
        <v>34634030.548799895</v>
      </c>
      <c r="F133" s="34">
        <f>RevReqDetR!E133+RevReqDetR!V133</f>
        <v>267148.19908584765</v>
      </c>
      <c r="G133" s="34">
        <f>RevReqDetR!AG133</f>
        <v>0</v>
      </c>
      <c r="H133" s="34">
        <f t="shared" si="21"/>
        <v>0</v>
      </c>
      <c r="I133" s="35">
        <f>RevReqDetR!H133</f>
        <v>303339.67</v>
      </c>
      <c r="J133" s="35">
        <f>RevReqDetR!M133</f>
        <v>303339.67</v>
      </c>
      <c r="K133" s="34">
        <f t="shared" si="18"/>
        <v>0</v>
      </c>
      <c r="L133" s="35">
        <f>RevReqDetR!N133</f>
        <v>323422.83</v>
      </c>
      <c r="M133" s="35">
        <f>RevReqDetR!AA133</f>
        <v>0</v>
      </c>
      <c r="N133" s="35">
        <f t="shared" si="22"/>
        <v>323422.83</v>
      </c>
      <c r="O133" s="35">
        <f>RevReqDetR!AI133</f>
        <v>6898.05</v>
      </c>
      <c r="P133" s="35">
        <f>RevReqDetR!K133</f>
        <v>476900</v>
      </c>
      <c r="Q133" s="35">
        <f>RevReqDetR!T133</f>
        <v>0</v>
      </c>
      <c r="R133" s="35">
        <f>RevReqDetR!W133</f>
        <v>0</v>
      </c>
      <c r="S133" s="35">
        <f>RevReqDetR!X133</f>
        <v>0</v>
      </c>
      <c r="T133" s="35">
        <f>RevReqDetR!Y133</f>
        <v>273670.32</v>
      </c>
      <c r="U133" s="35">
        <f t="shared" si="23"/>
        <v>203229.68</v>
      </c>
      <c r="V133" s="35">
        <f>RevReqDetR!L133</f>
        <v>149862.5</v>
      </c>
      <c r="W133" s="35">
        <f t="shared" si="19"/>
        <v>244376.89908584772</v>
      </c>
      <c r="Z133" s="29"/>
      <c r="AA133" s="1">
        <v>2</v>
      </c>
      <c r="AB133" s="2" t="str">
        <f t="shared" si="16"/>
        <v>Oct 2018 - Sep 2019</v>
      </c>
      <c r="AD133" s="5">
        <v>244376.89908584772</v>
      </c>
      <c r="AE133" s="26">
        <f t="shared" si="17"/>
        <v>0</v>
      </c>
      <c r="AF133" s="26"/>
    </row>
    <row r="134" spans="1:32" ht="15" hidden="1" outlineLevel="1" x14ac:dyDescent="0.25">
      <c r="A134" s="2">
        <f t="shared" si="15"/>
        <v>2019</v>
      </c>
      <c r="B134" s="33">
        <v>43525</v>
      </c>
      <c r="C134" s="34">
        <f>RevReqDetR!Q134</f>
        <v>33795792.31000001</v>
      </c>
      <c r="D134" s="35">
        <f>RevReqDetR!U134</f>
        <v>245184.22879989014</v>
      </c>
      <c r="E134" s="34">
        <f t="shared" si="20"/>
        <v>34040976.538799897</v>
      </c>
      <c r="F134" s="34">
        <f>RevReqDetR!E134+RevReqDetR!V134</f>
        <v>288912.40984280559</v>
      </c>
      <c r="G134" s="34">
        <f>RevReqDetR!AG134</f>
        <v>0</v>
      </c>
      <c r="H134" s="34">
        <f t="shared" si="21"/>
        <v>0</v>
      </c>
      <c r="I134" s="35">
        <f>RevReqDetR!H134</f>
        <v>327906.63</v>
      </c>
      <c r="J134" s="35">
        <f>RevReqDetR!M134</f>
        <v>327906.63</v>
      </c>
      <c r="K134" s="34">
        <f t="shared" si="18"/>
        <v>0</v>
      </c>
      <c r="L134" s="35">
        <f>RevReqDetR!N134</f>
        <v>268693.26</v>
      </c>
      <c r="M134" s="35">
        <f>RevReqDetR!AA134</f>
        <v>0</v>
      </c>
      <c r="N134" s="35">
        <f t="shared" si="22"/>
        <v>268693.26</v>
      </c>
      <c r="O134" s="35">
        <f>RevReqDetR!AI134</f>
        <v>8221.7199999999993</v>
      </c>
      <c r="P134" s="35">
        <f>RevReqDetR!K134</f>
        <v>570000</v>
      </c>
      <c r="Q134" s="35">
        <f>RevReqDetR!T134</f>
        <v>58793.25</v>
      </c>
      <c r="R134" s="35">
        <f>RevReqDetR!W134</f>
        <v>0</v>
      </c>
      <c r="S134" s="35">
        <f>RevReqDetR!X134</f>
        <v>0</v>
      </c>
      <c r="T134" s="35">
        <f>RevReqDetR!Y134</f>
        <v>320911.77</v>
      </c>
      <c r="U134" s="35">
        <f t="shared" si="23"/>
        <v>307881.48</v>
      </c>
      <c r="V134" s="35">
        <f>RevReqDetR!L134</f>
        <v>26599.89</v>
      </c>
      <c r="W134" s="35">
        <f t="shared" si="19"/>
        <v>231346.01984280557</v>
      </c>
      <c r="Z134" s="29"/>
      <c r="AA134" s="1">
        <v>2</v>
      </c>
      <c r="AB134" s="2" t="str">
        <f t="shared" si="16"/>
        <v>Oct 2018 - Sep 2019</v>
      </c>
      <c r="AD134" s="5">
        <v>231346.01984280557</v>
      </c>
      <c r="AE134" s="26">
        <f t="shared" si="17"/>
        <v>0</v>
      </c>
      <c r="AF134" s="26"/>
    </row>
    <row r="135" spans="1:32" hidden="1" outlineLevel="1" x14ac:dyDescent="0.2">
      <c r="A135" s="2">
        <f t="shared" si="15"/>
        <v>2019</v>
      </c>
      <c r="B135" s="33">
        <v>43556</v>
      </c>
      <c r="C135" s="34">
        <f>RevReqDetR!Q135</f>
        <v>33332241.40000001</v>
      </c>
      <c r="D135" s="35">
        <f>RevReqDetR!U135</f>
        <v>577586.48879989015</v>
      </c>
      <c r="E135" s="34">
        <f t="shared" si="20"/>
        <v>33909827.888799898</v>
      </c>
      <c r="F135" s="34">
        <f>RevReqDetR!E135+RevReqDetR!V135</f>
        <v>272936.83053080202</v>
      </c>
      <c r="G135" s="34">
        <f>RevReqDetR!AG135</f>
        <v>0</v>
      </c>
      <c r="H135" s="34">
        <f t="shared" si="21"/>
        <v>0</v>
      </c>
      <c r="I135" s="35">
        <f>RevReqDetR!H135</f>
        <v>308016.25</v>
      </c>
      <c r="J135" s="35">
        <f>RevReqDetR!M135</f>
        <v>308016.25</v>
      </c>
      <c r="K135" s="34">
        <f t="shared" si="18"/>
        <v>0</v>
      </c>
      <c r="L135" s="35">
        <f>RevReqDetR!N135</f>
        <v>463550.91000000003</v>
      </c>
      <c r="M135" s="35">
        <f>RevReqDetR!AA135</f>
        <v>0</v>
      </c>
      <c r="N135" s="35">
        <f t="shared" si="22"/>
        <v>463550.91000000003</v>
      </c>
      <c r="O135" s="35">
        <f>RevReqDetR!AI135</f>
        <v>7601.91</v>
      </c>
      <c r="P135" s="35">
        <f>RevReqDetR!K135</f>
        <v>769975</v>
      </c>
      <c r="Q135" s="35">
        <f>RevReqDetR!T135</f>
        <v>0</v>
      </c>
      <c r="R135" s="35">
        <f>RevReqDetR!W135</f>
        <v>3881.46</v>
      </c>
      <c r="S135" s="35">
        <f>RevReqDetR!X135</f>
        <v>0</v>
      </c>
      <c r="T135" s="35">
        <f>RevReqDetR!Y135</f>
        <v>437572.74</v>
      </c>
      <c r="U135" s="35">
        <f t="shared" si="23"/>
        <v>328520.80000000005</v>
      </c>
      <c r="V135" s="35">
        <f>RevReqDetR!L135</f>
        <v>1592.16</v>
      </c>
      <c r="W135" s="35">
        <f t="shared" si="19"/>
        <v>413976.69053080207</v>
      </c>
      <c r="Z135" s="29"/>
      <c r="AA135" s="1">
        <v>2</v>
      </c>
      <c r="AB135" s="2" t="str">
        <f t="shared" si="16"/>
        <v>Oct 2018 - Sep 2019</v>
      </c>
      <c r="AE135" s="26"/>
    </row>
    <row r="136" spans="1:32" hidden="1" outlineLevel="1" x14ac:dyDescent="0.2">
      <c r="A136" s="2">
        <f t="shared" si="15"/>
        <v>2019</v>
      </c>
      <c r="B136" s="33">
        <v>43586</v>
      </c>
      <c r="C136" s="34">
        <f>RevReqDetR!Q136</f>
        <v>32619553.000000011</v>
      </c>
      <c r="D136" s="35">
        <f>RevReqDetR!U136</f>
        <v>1018452.9287998901</v>
      </c>
      <c r="E136" s="34">
        <f t="shared" si="20"/>
        <v>33638005.928799905</v>
      </c>
      <c r="F136" s="34">
        <f>RevReqDetR!E136+RevReqDetR!V136</f>
        <v>280926.87610828568</v>
      </c>
      <c r="G136" s="34">
        <f>RevReqDetR!AG136</f>
        <v>0</v>
      </c>
      <c r="H136" s="34">
        <f t="shared" si="21"/>
        <v>0</v>
      </c>
      <c r="I136" s="35">
        <f>RevReqDetR!H136</f>
        <v>313889.65999999997</v>
      </c>
      <c r="J136" s="35">
        <f>RevReqDetR!M136</f>
        <v>313889.65999999997</v>
      </c>
      <c r="K136" s="34">
        <f t="shared" si="18"/>
        <v>0</v>
      </c>
      <c r="L136" s="35">
        <f>RevReqDetR!N136</f>
        <v>712688.40000000014</v>
      </c>
      <c r="M136" s="35">
        <f>RevReqDetR!AA136</f>
        <v>0</v>
      </c>
      <c r="N136" s="35">
        <f t="shared" si="22"/>
        <v>712688.40000000014</v>
      </c>
      <c r="O136" s="35">
        <f>RevReqDetR!AI136</f>
        <v>6553.78</v>
      </c>
      <c r="P136" s="35">
        <f>RevReqDetR!K136</f>
        <v>1017450</v>
      </c>
      <c r="Q136" s="35">
        <f>RevReqDetR!T136</f>
        <v>0</v>
      </c>
      <c r="R136" s="35">
        <f>RevReqDetR!W136</f>
        <v>0</v>
      </c>
      <c r="S136" s="35">
        <f>RevReqDetR!X136</f>
        <v>0</v>
      </c>
      <c r="T136" s="35">
        <f>RevReqDetR!Y136</f>
        <v>576583.56000000006</v>
      </c>
      <c r="U136" s="35">
        <f t="shared" si="23"/>
        <v>440866.43999999994</v>
      </c>
      <c r="V136" s="35">
        <f>RevReqDetR!L136</f>
        <v>9128.06</v>
      </c>
      <c r="W136" s="35">
        <f t="shared" si="19"/>
        <v>550174.55610828591</v>
      </c>
      <c r="Z136" s="29"/>
      <c r="AA136" s="1">
        <v>1</v>
      </c>
      <c r="AB136" s="2" t="str">
        <f t="shared" si="16"/>
        <v>Oct 2018 - Sep 2019</v>
      </c>
      <c r="AE136" s="26"/>
    </row>
    <row r="137" spans="1:32" hidden="1" outlineLevel="1" x14ac:dyDescent="0.2">
      <c r="A137" s="2">
        <f t="shared" si="15"/>
        <v>2019</v>
      </c>
      <c r="B137" s="33">
        <v>43617</v>
      </c>
      <c r="C137" s="34">
        <f>RevReqDetR!Q137</f>
        <v>31754842.04000001</v>
      </c>
      <c r="D137" s="35">
        <f>RevReqDetR!U137</f>
        <v>445481.47879989014</v>
      </c>
      <c r="E137" s="34">
        <f t="shared" si="20"/>
        <v>32200323.518799901</v>
      </c>
      <c r="F137" s="34">
        <f>RevReqDetR!E137+RevReqDetR!V137</f>
        <v>262955.61167446995</v>
      </c>
      <c r="G137" s="34">
        <f>RevReqDetR!AG137</f>
        <v>0</v>
      </c>
      <c r="H137" s="34">
        <f t="shared" si="21"/>
        <v>0</v>
      </c>
      <c r="I137" s="35">
        <f>RevReqDetR!H137</f>
        <v>297297.06000000006</v>
      </c>
      <c r="J137" s="35">
        <f>RevReqDetR!M137</f>
        <v>297297.06000000006</v>
      </c>
      <c r="K137" s="34">
        <f t="shared" si="18"/>
        <v>0</v>
      </c>
      <c r="L137" s="35">
        <f>RevReqDetR!N137</f>
        <v>864710.96</v>
      </c>
      <c r="M137" s="35">
        <f>RevReqDetR!AA137</f>
        <v>0</v>
      </c>
      <c r="N137" s="35">
        <f t="shared" si="22"/>
        <v>864710.96</v>
      </c>
      <c r="O137" s="35">
        <f>RevReqDetR!AI137</f>
        <v>7354.04</v>
      </c>
      <c r="P137" s="35">
        <f>RevReqDetR!K137</f>
        <v>1015554.5600000001</v>
      </c>
      <c r="Q137" s="35">
        <f>RevReqDetR!T137</f>
        <v>106886.88999999978</v>
      </c>
      <c r="R137" s="35">
        <f>RevReqDetR!W137</f>
        <v>0</v>
      </c>
      <c r="S137" s="35">
        <f>RevReqDetR!X137</f>
        <v>0</v>
      </c>
      <c r="T137" s="35">
        <f>RevReqDetR!Y137</f>
        <v>573698.04</v>
      </c>
      <c r="U137" s="35">
        <f t="shared" si="23"/>
        <v>548743.40999999968</v>
      </c>
      <c r="V137" s="35">
        <f>RevReqDetR!L137</f>
        <v>146453.46</v>
      </c>
      <c r="W137" s="35">
        <f t="shared" si="19"/>
        <v>439823.74167447025</v>
      </c>
      <c r="Z137" s="29"/>
      <c r="AA137" s="1">
        <v>2</v>
      </c>
      <c r="AB137" s="2" t="str">
        <f t="shared" si="16"/>
        <v>Oct 2018 - Sep 2019</v>
      </c>
      <c r="AE137" s="26"/>
    </row>
    <row r="138" spans="1:32" hidden="1" outlineLevel="1" x14ac:dyDescent="0.2">
      <c r="A138" s="2">
        <f t="shared" si="15"/>
        <v>2019</v>
      </c>
      <c r="B138" s="33">
        <v>43647</v>
      </c>
      <c r="C138" s="34">
        <f>RevReqDetR!Q138</f>
        <v>30812122.24000001</v>
      </c>
      <c r="D138" s="35">
        <f>RevReqDetR!U138</f>
        <v>544798.77879989962</v>
      </c>
      <c r="E138" s="34">
        <f t="shared" si="20"/>
        <v>31356921.018799908</v>
      </c>
      <c r="F138" s="34">
        <f>RevReqDetR!E138+RevReqDetR!V138</f>
        <v>266919.39181984233</v>
      </c>
      <c r="G138" s="34">
        <f>RevReqDetR!AG138</f>
        <v>0</v>
      </c>
      <c r="H138" s="34">
        <f t="shared" si="21"/>
        <v>0</v>
      </c>
      <c r="I138" s="35">
        <f>RevReqDetR!H138</f>
        <v>299025.2</v>
      </c>
      <c r="J138" s="35">
        <f>RevReqDetR!M138</f>
        <v>299025.2</v>
      </c>
      <c r="K138" s="34">
        <f t="shared" si="18"/>
        <v>0</v>
      </c>
      <c r="L138" s="35">
        <f>RevReqDetR!N138</f>
        <v>942719.8</v>
      </c>
      <c r="M138" s="35">
        <f>RevReqDetR!AA138</f>
        <v>0</v>
      </c>
      <c r="N138" s="35">
        <f t="shared" si="22"/>
        <v>942719.8</v>
      </c>
      <c r="O138" s="35">
        <f>RevReqDetR!AI138</f>
        <v>8565.1</v>
      </c>
      <c r="P138" s="35">
        <f>RevReqDetR!K138</f>
        <v>1237375</v>
      </c>
      <c r="Q138" s="35">
        <f>RevReqDetR!T138</f>
        <v>50122.800000009534</v>
      </c>
      <c r="R138" s="35">
        <f>RevReqDetR!W138</f>
        <v>0</v>
      </c>
      <c r="S138" s="35">
        <f>RevReqDetR!X138</f>
        <v>0</v>
      </c>
      <c r="T138" s="35">
        <f>RevReqDetR!Y138</f>
        <v>637196</v>
      </c>
      <c r="U138" s="35">
        <f t="shared" si="23"/>
        <v>650301.80000000959</v>
      </c>
      <c r="V138" s="35">
        <f>RevReqDetR!L138</f>
        <v>4370</v>
      </c>
      <c r="W138" s="35">
        <f t="shared" si="19"/>
        <v>563532.49181983294</v>
      </c>
      <c r="Z138" s="29"/>
      <c r="AA138" s="1">
        <v>2</v>
      </c>
      <c r="AB138" s="2" t="str">
        <f t="shared" si="16"/>
        <v>Oct 2018 - Sep 2019</v>
      </c>
      <c r="AE138" s="26"/>
    </row>
    <row r="139" spans="1:32" hidden="1" outlineLevel="1" x14ac:dyDescent="0.2">
      <c r="A139" s="2">
        <f t="shared" ref="A139:A202" si="24">YEAR(B139)</f>
        <v>2019</v>
      </c>
      <c r="B139" s="33">
        <v>43678</v>
      </c>
      <c r="C139" s="34">
        <f>RevReqDetR!Q139</f>
        <v>29863878.780000009</v>
      </c>
      <c r="D139" s="35">
        <f>RevReqDetR!U139</f>
        <v>1137142.7787998996</v>
      </c>
      <c r="E139" s="34">
        <f t="shared" si="20"/>
        <v>31001021.558799908</v>
      </c>
      <c r="F139" s="34">
        <f>RevReqDetR!E139+RevReqDetR!V139</f>
        <v>259935.0311705959</v>
      </c>
      <c r="G139" s="34">
        <f>RevReqDetR!AG139</f>
        <v>0</v>
      </c>
      <c r="H139" s="34">
        <f t="shared" si="21"/>
        <v>0</v>
      </c>
      <c r="I139" s="35">
        <f>RevReqDetR!H139</f>
        <v>290176.64000000001</v>
      </c>
      <c r="J139" s="35">
        <f>RevReqDetR!M139</f>
        <v>290176.64000000001</v>
      </c>
      <c r="K139" s="34">
        <f t="shared" si="18"/>
        <v>0</v>
      </c>
      <c r="L139" s="35">
        <f>RevReqDetR!N139</f>
        <v>948243.46000000008</v>
      </c>
      <c r="M139" s="35">
        <f>RevReqDetR!AA139</f>
        <v>0</v>
      </c>
      <c r="N139" s="35">
        <f t="shared" si="22"/>
        <v>948243.46000000008</v>
      </c>
      <c r="O139" s="35">
        <f>RevReqDetR!AI139</f>
        <v>8998.7800000000007</v>
      </c>
      <c r="P139" s="35">
        <f>RevReqDetR!K139</f>
        <v>1234050</v>
      </c>
      <c r="Q139" s="35">
        <f>RevReqDetR!T139</f>
        <v>0</v>
      </c>
      <c r="R139" s="35">
        <f>RevReqDetR!W139</f>
        <v>8053.51</v>
      </c>
      <c r="S139" s="35">
        <f>RevReqDetR!X139</f>
        <v>0</v>
      </c>
      <c r="T139" s="35">
        <f>RevReqDetR!Y139</f>
        <v>641706</v>
      </c>
      <c r="U139" s="35">
        <f t="shared" si="23"/>
        <v>584290.49</v>
      </c>
      <c r="V139" s="35">
        <f>RevReqDetR!L139</f>
        <v>4370.1000000000004</v>
      </c>
      <c r="W139" s="35">
        <f t="shared" si="19"/>
        <v>628516.68117059593</v>
      </c>
      <c r="Z139" s="29"/>
      <c r="AA139" s="1">
        <v>2</v>
      </c>
      <c r="AB139" s="2" t="str">
        <f t="shared" si="16"/>
        <v>Oct 2018 - Sep 2019</v>
      </c>
      <c r="AE139" s="26"/>
    </row>
    <row r="140" spans="1:32" hidden="1" outlineLevel="1" x14ac:dyDescent="0.2">
      <c r="A140" s="2">
        <f t="shared" si="24"/>
        <v>2019</v>
      </c>
      <c r="B140" s="33">
        <v>43709</v>
      </c>
      <c r="C140" s="34">
        <f>RevReqDetR!Q140</f>
        <v>28803655.040000007</v>
      </c>
      <c r="D140" s="35">
        <f>RevReqDetR!U140</f>
        <v>1668652.3687998997</v>
      </c>
      <c r="E140" s="34">
        <f t="shared" si="20"/>
        <v>30472307.408799905</v>
      </c>
      <c r="F140" s="34">
        <f>RevReqDetR!E140+RevReqDetR!V140</f>
        <v>246963.64590097108</v>
      </c>
      <c r="G140" s="34">
        <f>RevReqDetR!AG140</f>
        <v>0</v>
      </c>
      <c r="H140" s="34">
        <f t="shared" si="21"/>
        <v>0</v>
      </c>
      <c r="I140" s="35">
        <f>RevReqDetR!H140</f>
        <v>270336.13</v>
      </c>
      <c r="J140" s="35">
        <f>RevReqDetR!M140</f>
        <v>270336.13</v>
      </c>
      <c r="K140" s="34">
        <f t="shared" si="18"/>
        <v>0</v>
      </c>
      <c r="L140" s="35">
        <f>RevReqDetR!N140</f>
        <v>1060223.7400000002</v>
      </c>
      <c r="M140" s="35">
        <f>RevReqDetR!AA140</f>
        <v>0</v>
      </c>
      <c r="N140" s="35">
        <f t="shared" si="22"/>
        <v>1060223.7400000002</v>
      </c>
      <c r="O140" s="35">
        <f>RevReqDetR!AI140</f>
        <v>7531.84</v>
      </c>
      <c r="P140" s="35">
        <f>RevReqDetR!K140</f>
        <v>1122425</v>
      </c>
      <c r="Q140" s="35">
        <f>RevReqDetR!T140</f>
        <v>0</v>
      </c>
      <c r="R140" s="35">
        <f>RevReqDetR!W140</f>
        <v>0</v>
      </c>
      <c r="S140" s="35">
        <f>RevReqDetR!X140</f>
        <v>0</v>
      </c>
      <c r="T140" s="35">
        <f>RevReqDetR!Y140</f>
        <v>590915.41</v>
      </c>
      <c r="U140" s="35">
        <f t="shared" si="23"/>
        <v>531509.59</v>
      </c>
      <c r="V140" s="35">
        <f>RevReqDetR!L140</f>
        <v>208134.87</v>
      </c>
      <c r="W140" s="35">
        <f t="shared" si="19"/>
        <v>575074.76590097137</v>
      </c>
      <c r="Z140" s="29"/>
      <c r="AA140" s="1">
        <v>2</v>
      </c>
      <c r="AB140" s="2" t="str">
        <f t="shared" ref="AB140:AB203" si="25">IF(MONTH(B140)=10,"Oct "&amp;RIGHT(YEAR(B140),4)&amp;" - "&amp;"Sep "&amp;RIGHT(YEAR(B140)+1,4),AB139)</f>
        <v>Oct 2018 - Sep 2019</v>
      </c>
      <c r="AE140" s="26"/>
    </row>
    <row r="141" spans="1:32" ht="15" hidden="1" outlineLevel="1" x14ac:dyDescent="0.25">
      <c r="A141" s="2">
        <f t="shared" si="24"/>
        <v>2019</v>
      </c>
      <c r="B141" s="33">
        <v>43739</v>
      </c>
      <c r="C141" s="34">
        <f>RevReqDetR!Q141</f>
        <v>28151850.830000006</v>
      </c>
      <c r="D141" s="35">
        <f>RevReqDetR!U141</f>
        <v>421942.76879990054</v>
      </c>
      <c r="E141" s="34">
        <f t="shared" si="20"/>
        <v>28573793.598799907</v>
      </c>
      <c r="F141" s="34">
        <f>RevReqDetR!E141+RevReqDetR!V141</f>
        <v>247603.25253389907</v>
      </c>
      <c r="G141" s="34">
        <f>RevReqDetR!AG141</f>
        <v>0</v>
      </c>
      <c r="H141" s="34">
        <f t="shared" si="21"/>
        <v>0</v>
      </c>
      <c r="I141" s="35">
        <f>RevReqDetR!H141</f>
        <v>271294.5</v>
      </c>
      <c r="J141" s="35">
        <f>RevReqDetR!M141</f>
        <v>271294.5</v>
      </c>
      <c r="K141" s="34">
        <f t="shared" ref="K141:K204" si="26">I141-J141</f>
        <v>0</v>
      </c>
      <c r="L141" s="35">
        <f>RevReqDetR!N141</f>
        <v>651804.21</v>
      </c>
      <c r="M141" s="35">
        <f>RevReqDetR!AA141</f>
        <v>0</v>
      </c>
      <c r="N141" s="35">
        <f t="shared" si="22"/>
        <v>651804.21</v>
      </c>
      <c r="O141" s="35">
        <f>RevReqDetR!AI141</f>
        <v>8216.2000000000007</v>
      </c>
      <c r="P141" s="35">
        <f>RevReqDetR!K141</f>
        <v>880175</v>
      </c>
      <c r="Q141" s="35">
        <f>RevReqDetR!T141</f>
        <v>90740.60999999498</v>
      </c>
      <c r="R141" s="35">
        <f>RevReqDetR!W141</f>
        <v>0</v>
      </c>
      <c r="S141" s="35">
        <f>RevReqDetR!X141</f>
        <v>0</v>
      </c>
      <c r="T141" s="35">
        <f>RevReqDetR!Y141</f>
        <v>461712.01</v>
      </c>
      <c r="U141" s="35">
        <f t="shared" si="23"/>
        <v>509203.59999999497</v>
      </c>
      <c r="V141" s="35">
        <f>RevReqDetR!L141</f>
        <v>42923.71</v>
      </c>
      <c r="W141" s="35">
        <f t="shared" si="19"/>
        <v>355496.35253390396</v>
      </c>
      <c r="AA141" s="1">
        <v>1</v>
      </c>
      <c r="AB141" s="2" t="str">
        <f t="shared" si="25"/>
        <v>Oct 2019 - Sep 2020</v>
      </c>
      <c r="AD141" s="38">
        <f>F141/E141</f>
        <v>8.6653965521854386E-3</v>
      </c>
    </row>
    <row r="142" spans="1:32" ht="15" hidden="1" outlineLevel="1" x14ac:dyDescent="0.25">
      <c r="A142" s="2">
        <f t="shared" si="24"/>
        <v>2019</v>
      </c>
      <c r="B142" s="33">
        <v>43770</v>
      </c>
      <c r="C142" s="34">
        <f>RevReqDetR!Q142</f>
        <v>27834748.230000004</v>
      </c>
      <c r="D142" s="35">
        <f>RevReqDetR!U142</f>
        <v>678072.58879990061</v>
      </c>
      <c r="E142" s="34">
        <f t="shared" si="20"/>
        <v>28512820.818799905</v>
      </c>
      <c r="F142" s="34">
        <f>RevReqDetR!E142+RevReqDetR!V142</f>
        <v>229562.95196811046</v>
      </c>
      <c r="G142" s="34">
        <f>RevReqDetR!AG142</f>
        <v>0</v>
      </c>
      <c r="H142" s="34">
        <f t="shared" si="21"/>
        <v>0</v>
      </c>
      <c r="I142" s="35">
        <f>RevReqDetR!H142</f>
        <v>256857.4</v>
      </c>
      <c r="J142" s="35">
        <f>RevReqDetR!M142</f>
        <v>256857.4</v>
      </c>
      <c r="K142" s="34">
        <f t="shared" si="26"/>
        <v>0</v>
      </c>
      <c r="L142" s="35">
        <f>RevReqDetR!N142</f>
        <v>317102.59999999998</v>
      </c>
      <c r="M142" s="35">
        <f>RevReqDetR!AA142</f>
        <v>0</v>
      </c>
      <c r="N142" s="35">
        <f t="shared" si="22"/>
        <v>317102.59999999998</v>
      </c>
      <c r="O142" s="35">
        <f>RevReqDetR!AI142</f>
        <v>7224.19</v>
      </c>
      <c r="P142" s="35">
        <f>RevReqDetR!K142</f>
        <v>578075</v>
      </c>
      <c r="Q142" s="35">
        <f>RevReqDetR!T142</f>
        <v>0</v>
      </c>
      <c r="R142" s="35">
        <f>RevReqDetR!W142</f>
        <v>4310.5200000000004</v>
      </c>
      <c r="S142" s="35">
        <f>RevReqDetR!X142</f>
        <v>0</v>
      </c>
      <c r="T142" s="35">
        <f>RevReqDetR!Y142</f>
        <v>321945.18</v>
      </c>
      <c r="U142" s="35">
        <f t="shared" si="23"/>
        <v>251819.3</v>
      </c>
      <c r="V142" s="35">
        <f>RevReqDetR!L142</f>
        <v>-4115</v>
      </c>
      <c r="W142" s="35">
        <f t="shared" si="19"/>
        <v>306185.44196811045</v>
      </c>
      <c r="AA142" s="1">
        <v>2</v>
      </c>
      <c r="AB142" s="2" t="str">
        <f t="shared" si="25"/>
        <v>Oct 2019 - Sep 2020</v>
      </c>
      <c r="AD142" s="38">
        <f t="shared" ref="AD142:AD159" si="27">F142/E142</f>
        <v>8.0512185527693673E-3</v>
      </c>
    </row>
    <row r="143" spans="1:32" ht="15" hidden="1" outlineLevel="1" x14ac:dyDescent="0.25">
      <c r="A143" s="2">
        <f t="shared" si="24"/>
        <v>2019</v>
      </c>
      <c r="B143" s="33">
        <v>43800</v>
      </c>
      <c r="C143" s="34">
        <f>RevReqDetR!Q143</f>
        <v>26959890.540000003</v>
      </c>
      <c r="D143" s="35">
        <f>RevReqDetR!U143</f>
        <v>223613.60879990063</v>
      </c>
      <c r="E143" s="34">
        <f t="shared" si="20"/>
        <v>27183504.148799904</v>
      </c>
      <c r="F143" s="34">
        <f>RevReqDetR!E143+RevReqDetR!V143</f>
        <v>227997.62769540059</v>
      </c>
      <c r="G143" s="34">
        <f>RevReqDetR!AG143</f>
        <v>0</v>
      </c>
      <c r="H143" s="34">
        <f t="shared" si="21"/>
        <v>0</v>
      </c>
      <c r="I143" s="35">
        <f>RevReqDetR!H143</f>
        <v>257962.74000000002</v>
      </c>
      <c r="J143" s="35">
        <f>RevReqDetR!M143</f>
        <v>257962.74000000002</v>
      </c>
      <c r="K143" s="34">
        <f t="shared" si="26"/>
        <v>0</v>
      </c>
      <c r="L143" s="35">
        <f>RevReqDetR!N143</f>
        <v>874857.69000000018</v>
      </c>
      <c r="M143" s="35">
        <f>RevReqDetR!AA143</f>
        <v>0</v>
      </c>
      <c r="N143" s="35">
        <f t="shared" si="22"/>
        <v>874857.69000000018</v>
      </c>
      <c r="O143" s="35">
        <f>RevReqDetR!AI143</f>
        <v>7775.18</v>
      </c>
      <c r="P143" s="35">
        <f>RevReqDetR!K143</f>
        <v>494000</v>
      </c>
      <c r="Q143" s="35">
        <f>RevReqDetR!T143</f>
        <v>22449.470000000088</v>
      </c>
      <c r="R143" s="35">
        <f>RevReqDetR!W143</f>
        <v>3961.4</v>
      </c>
      <c r="S143" s="35">
        <f>RevReqDetR!X143</f>
        <v>0</v>
      </c>
      <c r="T143" s="35">
        <f>RevReqDetR!Y143</f>
        <v>274092</v>
      </c>
      <c r="U143" s="35">
        <f t="shared" si="23"/>
        <v>238396.07000000007</v>
      </c>
      <c r="V143" s="35">
        <f>RevReqDetR!L143</f>
        <v>638820.43000000005</v>
      </c>
      <c r="W143" s="35">
        <f t="shared" si="19"/>
        <v>233413.9976954005</v>
      </c>
      <c r="AA143" s="1">
        <v>2</v>
      </c>
      <c r="AB143" s="2" t="str">
        <f t="shared" si="25"/>
        <v>Oct 2019 - Sep 2020</v>
      </c>
      <c r="AD143" s="38">
        <f t="shared" si="27"/>
        <v>8.3873523607318375E-3</v>
      </c>
    </row>
    <row r="144" spans="1:32" ht="15" hidden="1" outlineLevel="1" x14ac:dyDescent="0.25">
      <c r="A144" s="2">
        <f t="shared" si="24"/>
        <v>2020</v>
      </c>
      <c r="B144" s="33">
        <v>43831</v>
      </c>
      <c r="C144" s="34">
        <f>RevReqDetR!Q144</f>
        <v>26722366.040000003</v>
      </c>
      <c r="D144" s="35">
        <f>RevReqDetR!U144</f>
        <v>368772.9587999006</v>
      </c>
      <c r="E144" s="34">
        <f t="shared" si="20"/>
        <v>27091138.998799905</v>
      </c>
      <c r="F144" s="34">
        <f>RevReqDetR!E144+RevReqDetR!V144</f>
        <v>225207.0519889241</v>
      </c>
      <c r="G144" s="34">
        <f>RevReqDetR!AG144</f>
        <v>0</v>
      </c>
      <c r="H144" s="34">
        <f t="shared" si="21"/>
        <v>0</v>
      </c>
      <c r="I144" s="35">
        <f>RevReqDetR!H144</f>
        <v>253533.05000000002</v>
      </c>
      <c r="J144" s="35">
        <f>RevReqDetR!M144</f>
        <v>253533.05000000002</v>
      </c>
      <c r="K144" s="34">
        <f t="shared" si="26"/>
        <v>0</v>
      </c>
      <c r="L144" s="35">
        <f>RevReqDetR!N144</f>
        <v>237524.49999999997</v>
      </c>
      <c r="M144" s="35">
        <f>RevReqDetR!AA144</f>
        <v>0</v>
      </c>
      <c r="N144" s="35">
        <f t="shared" si="22"/>
        <v>237524.49999999997</v>
      </c>
      <c r="O144" s="35">
        <f>RevReqDetR!AI144</f>
        <v>6947.85</v>
      </c>
      <c r="P144" s="35">
        <f>RevReqDetR!K144</f>
        <v>323359.62</v>
      </c>
      <c r="Q144" s="35">
        <f>RevReqDetR!T144</f>
        <v>0</v>
      </c>
      <c r="R144" s="35">
        <f>RevReqDetR!W144</f>
        <v>0</v>
      </c>
      <c r="S144" s="35">
        <f>RevReqDetR!X144</f>
        <v>0</v>
      </c>
      <c r="T144" s="35">
        <f>RevReqDetR!Y144</f>
        <v>178200.27</v>
      </c>
      <c r="U144" s="35">
        <f t="shared" si="23"/>
        <v>145159.35</v>
      </c>
      <c r="V144" s="35">
        <f>RevReqDetR!L144</f>
        <v>167697.93</v>
      </c>
      <c r="W144" s="35">
        <f t="shared" si="19"/>
        <v>156822.12198892405</v>
      </c>
      <c r="AA144" s="1">
        <v>2</v>
      </c>
      <c r="AB144" s="2" t="str">
        <f t="shared" si="25"/>
        <v>Oct 2019 - Sep 2020</v>
      </c>
      <c r="AD144" s="38">
        <f t="shared" si="27"/>
        <v>8.3129414381174754E-3</v>
      </c>
    </row>
    <row r="145" spans="1:30" ht="15" hidden="1" outlineLevel="1" x14ac:dyDescent="0.25">
      <c r="A145" s="2">
        <f t="shared" si="24"/>
        <v>2020</v>
      </c>
      <c r="B145" s="33">
        <v>43862</v>
      </c>
      <c r="C145" s="34">
        <f>RevReqDetR!Q145</f>
        <v>26501367.040000003</v>
      </c>
      <c r="D145" s="35">
        <f>RevReqDetR!U145</f>
        <v>571745.76879990054</v>
      </c>
      <c r="E145" s="34">
        <f t="shared" si="20"/>
        <v>27073112.808799904</v>
      </c>
      <c r="F145" s="34">
        <f>RevReqDetR!E145+RevReqDetR!V145</f>
        <v>210500.57775896881</v>
      </c>
      <c r="G145" s="34">
        <f>RevReqDetR!AG145</f>
        <v>0</v>
      </c>
      <c r="H145" s="34">
        <f t="shared" si="21"/>
        <v>0</v>
      </c>
      <c r="I145" s="35">
        <f>RevReqDetR!H145</f>
        <v>235673.60000000001</v>
      </c>
      <c r="J145" s="35">
        <f>RevReqDetR!M145</f>
        <v>235673.60000000001</v>
      </c>
      <c r="K145" s="34">
        <f t="shared" si="26"/>
        <v>0</v>
      </c>
      <c r="L145" s="35">
        <f>RevReqDetR!N145</f>
        <v>220998.99999999997</v>
      </c>
      <c r="M145" s="35">
        <f>RevReqDetR!AA145</f>
        <v>0</v>
      </c>
      <c r="N145" s="35">
        <f t="shared" si="22"/>
        <v>220998.99999999997</v>
      </c>
      <c r="O145" s="35">
        <f>RevReqDetR!AI145</f>
        <v>6871.3</v>
      </c>
      <c r="P145" s="35">
        <f>RevReqDetR!K145</f>
        <v>456475</v>
      </c>
      <c r="Q145" s="35">
        <f>RevReqDetR!T145</f>
        <v>0</v>
      </c>
      <c r="R145" s="35">
        <f>RevReqDetR!W145</f>
        <v>0</v>
      </c>
      <c r="S145" s="35">
        <f>RevReqDetR!X145</f>
        <v>0</v>
      </c>
      <c r="T145" s="35">
        <f>RevReqDetR!Y145</f>
        <v>253502.19</v>
      </c>
      <c r="U145" s="35">
        <f t="shared" si="23"/>
        <v>202972.81</v>
      </c>
      <c r="V145" s="35">
        <f>RevReqDetR!L145</f>
        <v>197.6</v>
      </c>
      <c r="W145" s="35">
        <f t="shared" si="19"/>
        <v>235200.46775896879</v>
      </c>
      <c r="AA145" s="1">
        <v>2</v>
      </c>
      <c r="AB145" s="2" t="str">
        <f t="shared" si="25"/>
        <v>Oct 2019 - Sep 2020</v>
      </c>
      <c r="AD145" s="38">
        <f t="shared" si="27"/>
        <v>7.7752632010068398E-3</v>
      </c>
    </row>
    <row r="146" spans="1:30" ht="15" hidden="1" outlineLevel="1" x14ac:dyDescent="0.25">
      <c r="A146" s="2">
        <f t="shared" si="24"/>
        <v>2020</v>
      </c>
      <c r="B146" s="33">
        <v>43891</v>
      </c>
      <c r="C146" s="34">
        <f>RevReqDetR!Q146</f>
        <v>26206789.630000003</v>
      </c>
      <c r="D146" s="35">
        <f>RevReqDetR!U146</f>
        <v>244219.58879987826</v>
      </c>
      <c r="E146" s="34">
        <f t="shared" si="20"/>
        <v>26451009.218799882</v>
      </c>
      <c r="F146" s="34">
        <f>RevReqDetR!E146+RevReqDetR!V146</f>
        <v>221841.75369415752</v>
      </c>
      <c r="G146" s="34">
        <f>RevReqDetR!AG146</f>
        <v>0</v>
      </c>
      <c r="H146" s="34">
        <f t="shared" si="21"/>
        <v>0</v>
      </c>
      <c r="I146" s="35">
        <f>RevReqDetR!H146</f>
        <v>249825.09</v>
      </c>
      <c r="J146" s="35">
        <f>RevReqDetR!M146</f>
        <v>249825.09</v>
      </c>
      <c r="K146" s="34">
        <f t="shared" si="26"/>
        <v>0</v>
      </c>
      <c r="L146" s="35">
        <f>RevReqDetR!N146</f>
        <v>294577.41000000003</v>
      </c>
      <c r="M146" s="35">
        <f>RevReqDetR!AA146</f>
        <v>0</v>
      </c>
      <c r="N146" s="35">
        <f t="shared" si="22"/>
        <v>294577.41000000003</v>
      </c>
      <c r="O146" s="35">
        <f>RevReqDetR!AI146</f>
        <v>5851.48</v>
      </c>
      <c r="P146" s="35">
        <f>RevReqDetR!K146</f>
        <v>541975</v>
      </c>
      <c r="Q146" s="35">
        <f>RevReqDetR!T146</f>
        <v>56910.499999987078</v>
      </c>
      <c r="R146" s="35">
        <f>RevReqDetR!W146</f>
        <v>0</v>
      </c>
      <c r="S146" s="35">
        <f>RevReqDetR!X146</f>
        <v>0</v>
      </c>
      <c r="T146" s="35">
        <f>RevReqDetR!Y146</f>
        <v>301235.19000000006</v>
      </c>
      <c r="U146" s="35">
        <f t="shared" si="23"/>
        <v>297650.30999998702</v>
      </c>
      <c r="V146" s="35">
        <f>RevReqDetR!L146</f>
        <v>2427.5</v>
      </c>
      <c r="W146" s="35">
        <f t="shared" si="19"/>
        <v>222192.83369417052</v>
      </c>
      <c r="AA146" s="1">
        <v>1</v>
      </c>
      <c r="AB146" s="2" t="str">
        <f t="shared" si="25"/>
        <v>Oct 2019 - Sep 2020</v>
      </c>
      <c r="AD146" s="38">
        <f t="shared" si="27"/>
        <v>8.3868918519934936E-3</v>
      </c>
    </row>
    <row r="147" spans="1:30" ht="15" hidden="1" outlineLevel="1" x14ac:dyDescent="0.25">
      <c r="A147" s="2">
        <f t="shared" si="24"/>
        <v>2020</v>
      </c>
      <c r="B147" s="33">
        <v>43922</v>
      </c>
      <c r="C147" s="34">
        <f>RevReqDetR!Q147</f>
        <v>25658139.310000002</v>
      </c>
      <c r="D147" s="35">
        <f>RevReqDetR!U147</f>
        <v>594900.66879987833</v>
      </c>
      <c r="E147" s="34">
        <f t="shared" si="20"/>
        <v>26253039.97879988</v>
      </c>
      <c r="F147" s="34">
        <f>RevReqDetR!E147+RevReqDetR!V147</f>
        <v>212615.56726655172</v>
      </c>
      <c r="G147" s="34">
        <f>RevReqDetR!AG147</f>
        <v>0</v>
      </c>
      <c r="H147" s="34">
        <f t="shared" si="21"/>
        <v>0</v>
      </c>
      <c r="I147" s="35">
        <f>RevReqDetR!H147</f>
        <v>238999.67999999999</v>
      </c>
      <c r="J147" s="35">
        <f>RevReqDetR!M147</f>
        <v>238999.67999999999</v>
      </c>
      <c r="K147" s="34">
        <f t="shared" si="26"/>
        <v>0</v>
      </c>
      <c r="L147" s="35">
        <f>RevReqDetR!N147</f>
        <v>548650.32000000007</v>
      </c>
      <c r="M147" s="35">
        <f>RevReqDetR!AA147</f>
        <v>0</v>
      </c>
      <c r="N147" s="35">
        <f t="shared" si="22"/>
        <v>548650.32000000007</v>
      </c>
      <c r="O147" s="35">
        <f>RevReqDetR!AI147</f>
        <v>5066.04</v>
      </c>
      <c r="P147" s="35">
        <f>RevReqDetR!K147</f>
        <v>785650</v>
      </c>
      <c r="Q147" s="35">
        <f>RevReqDetR!T147</f>
        <v>0</v>
      </c>
      <c r="R147" s="35">
        <f>RevReqDetR!W147</f>
        <v>1701.87</v>
      </c>
      <c r="S147" s="35">
        <f>RevReqDetR!X147</f>
        <v>0</v>
      </c>
      <c r="T147" s="35">
        <f>RevReqDetR!Y147</f>
        <v>434968.92</v>
      </c>
      <c r="U147" s="35">
        <f t="shared" si="23"/>
        <v>348979.21</v>
      </c>
      <c r="V147" s="35">
        <f>RevReqDetR!L147</f>
        <v>2000</v>
      </c>
      <c r="W147" s="35">
        <f t="shared" si="19"/>
        <v>415352.71726655186</v>
      </c>
      <c r="AA147" s="1">
        <v>2</v>
      </c>
      <c r="AB147" s="2" t="str">
        <f t="shared" si="25"/>
        <v>Oct 2019 - Sep 2020</v>
      </c>
      <c r="AD147" s="38">
        <f t="shared" si="27"/>
        <v>8.0987027574042931E-3</v>
      </c>
    </row>
    <row r="148" spans="1:30" ht="15" hidden="1" outlineLevel="1" x14ac:dyDescent="0.25">
      <c r="A148" s="2">
        <f t="shared" si="24"/>
        <v>2020</v>
      </c>
      <c r="B148" s="33">
        <v>43952</v>
      </c>
      <c r="C148" s="34">
        <f>RevReqDetR!Q148</f>
        <v>25016218.980000004</v>
      </c>
      <c r="D148" s="35">
        <f>RevReqDetR!U148</f>
        <v>987598.74879987841</v>
      </c>
      <c r="E148" s="34">
        <f t="shared" si="20"/>
        <v>26003817.728799883</v>
      </c>
      <c r="F148" s="34">
        <f>RevReqDetR!E148+RevReqDetR!V148</f>
        <v>218067.61299440113</v>
      </c>
      <c r="G148" s="34">
        <f>RevReqDetR!AG148</f>
        <v>0</v>
      </c>
      <c r="H148" s="34">
        <f t="shared" si="21"/>
        <v>0</v>
      </c>
      <c r="I148" s="35">
        <f>RevReqDetR!H148</f>
        <v>241779.67</v>
      </c>
      <c r="J148" s="35">
        <f>RevReqDetR!M148</f>
        <v>241779.67</v>
      </c>
      <c r="K148" s="34">
        <f t="shared" si="26"/>
        <v>0</v>
      </c>
      <c r="L148" s="35">
        <f>RevReqDetR!N148</f>
        <v>641920.32999999996</v>
      </c>
      <c r="M148" s="35">
        <f>RevReqDetR!AA148</f>
        <v>0</v>
      </c>
      <c r="N148" s="35">
        <f t="shared" si="22"/>
        <v>641920.32999999996</v>
      </c>
      <c r="O148" s="35">
        <f>RevReqDetR!AI148</f>
        <v>5352.74</v>
      </c>
      <c r="P148" s="35">
        <f>RevReqDetR!K148</f>
        <v>879700</v>
      </c>
      <c r="Q148" s="35">
        <f>RevReqDetR!T148</f>
        <v>0</v>
      </c>
      <c r="R148" s="35">
        <f>RevReqDetR!W148</f>
        <v>0</v>
      </c>
      <c r="S148" s="35">
        <f>RevReqDetR!X148</f>
        <v>0</v>
      </c>
      <c r="T148" s="35">
        <f>RevReqDetR!Y148</f>
        <v>487001.92</v>
      </c>
      <c r="U148" s="35">
        <f t="shared" si="23"/>
        <v>392698.08</v>
      </c>
      <c r="V148" s="35">
        <f>RevReqDetR!L148</f>
        <v>4000</v>
      </c>
      <c r="W148" s="35">
        <f t="shared" si="19"/>
        <v>468642.60299440107</v>
      </c>
      <c r="AA148" s="1">
        <v>2</v>
      </c>
      <c r="AB148" s="2" t="str">
        <f t="shared" si="25"/>
        <v>Oct 2019 - Sep 2020</v>
      </c>
      <c r="AD148" s="38">
        <f t="shared" si="27"/>
        <v>8.3859845222990382E-3</v>
      </c>
    </row>
    <row r="149" spans="1:30" ht="15" hidden="1" outlineLevel="1" x14ac:dyDescent="0.25">
      <c r="A149" s="2">
        <f t="shared" si="24"/>
        <v>2020</v>
      </c>
      <c r="B149" s="33">
        <v>43983</v>
      </c>
      <c r="C149" s="34">
        <f>RevReqDetR!Q149</f>
        <v>24073580.290000003</v>
      </c>
      <c r="D149" s="35">
        <f>RevReqDetR!U149</f>
        <v>526025.17879987857</v>
      </c>
      <c r="E149" s="34">
        <f t="shared" si="20"/>
        <v>24599605.468799882</v>
      </c>
      <c r="F149" s="34">
        <f>RevReqDetR!E149+RevReqDetR!V149</f>
        <v>204069.31086046377</v>
      </c>
      <c r="G149" s="34">
        <f>RevReqDetR!AG149</f>
        <v>0</v>
      </c>
      <c r="H149" s="34">
        <f t="shared" si="21"/>
        <v>0</v>
      </c>
      <c r="I149" s="35">
        <f>RevReqDetR!H149</f>
        <v>228050.05000000002</v>
      </c>
      <c r="J149" s="35">
        <f>RevReqDetR!M149</f>
        <v>228050.05000000002</v>
      </c>
      <c r="K149" s="34">
        <f t="shared" si="26"/>
        <v>0</v>
      </c>
      <c r="L149" s="35">
        <f>RevReqDetR!N149</f>
        <v>942638.69</v>
      </c>
      <c r="M149" s="35">
        <f>RevReqDetR!AA149</f>
        <v>0</v>
      </c>
      <c r="N149" s="35">
        <f t="shared" si="22"/>
        <v>942638.69</v>
      </c>
      <c r="O149" s="35">
        <f>RevReqDetR!AI149</f>
        <v>5291.15</v>
      </c>
      <c r="P149" s="35">
        <f>RevReqDetR!K149</f>
        <v>1170688.74</v>
      </c>
      <c r="Q149" s="35">
        <f>RevReqDetR!T149</f>
        <v>90406.839999999851</v>
      </c>
      <c r="R149" s="35">
        <f>RevReqDetR!W149</f>
        <v>0</v>
      </c>
      <c r="S149" s="35">
        <f>RevReqDetR!X149</f>
        <v>0</v>
      </c>
      <c r="T149" s="35">
        <f>RevReqDetR!Y149</f>
        <v>647049.54</v>
      </c>
      <c r="U149" s="35">
        <f t="shared" si="23"/>
        <v>614046.0399999998</v>
      </c>
      <c r="V149" s="35">
        <f>RevReqDetR!L149</f>
        <v>0</v>
      </c>
      <c r="W149" s="35">
        <f t="shared" si="19"/>
        <v>537953.11086046393</v>
      </c>
      <c r="AA149" s="1">
        <v>2</v>
      </c>
      <c r="AB149" s="2" t="str">
        <f t="shared" si="25"/>
        <v>Oct 2019 - Sep 2020</v>
      </c>
      <c r="AD149" s="38">
        <f t="shared" si="27"/>
        <v>8.2956334856381549E-3</v>
      </c>
    </row>
    <row r="150" spans="1:30" ht="15" hidden="1" outlineLevel="1" x14ac:dyDescent="0.25">
      <c r="A150" s="2">
        <f t="shared" si="24"/>
        <v>2020</v>
      </c>
      <c r="B150" s="33">
        <v>44013</v>
      </c>
      <c r="C150" s="34">
        <f>RevReqDetR!Q150</f>
        <v>23092262.550000004</v>
      </c>
      <c r="D150" s="35">
        <f>RevReqDetR!U150</f>
        <v>541535.77879987867</v>
      </c>
      <c r="E150" s="34">
        <f t="shared" si="20"/>
        <v>23633798.328799885</v>
      </c>
      <c r="F150" s="34">
        <f>RevReqDetR!E150+RevReqDetR!V150</f>
        <v>202240.14772992974</v>
      </c>
      <c r="G150" s="34">
        <f>RevReqDetR!AG150</f>
        <v>0</v>
      </c>
      <c r="H150" s="34">
        <f t="shared" si="21"/>
        <v>0</v>
      </c>
      <c r="I150" s="35">
        <f>RevReqDetR!H150</f>
        <v>226758.81</v>
      </c>
      <c r="J150" s="35">
        <f>RevReqDetR!M150</f>
        <v>226758.81</v>
      </c>
      <c r="K150" s="34">
        <f t="shared" si="26"/>
        <v>0</v>
      </c>
      <c r="L150" s="35">
        <f>RevReqDetR!N150</f>
        <v>981317.74</v>
      </c>
      <c r="M150" s="35">
        <f>RevReqDetR!AA150</f>
        <v>0</v>
      </c>
      <c r="N150" s="35">
        <f t="shared" si="22"/>
        <v>981317.74</v>
      </c>
      <c r="O150" s="35">
        <f>RevReqDetR!AI150</f>
        <v>5351</v>
      </c>
      <c r="P150" s="35">
        <f>RevReqDetR!K150</f>
        <v>1208076.55</v>
      </c>
      <c r="Q150" s="35">
        <f>RevReqDetR!T150</f>
        <v>44881.200000000012</v>
      </c>
      <c r="R150" s="35">
        <f>RevReqDetR!W150</f>
        <v>0</v>
      </c>
      <c r="S150" s="35">
        <f>RevReqDetR!X150</f>
        <v>0</v>
      </c>
      <c r="T150" s="35">
        <f>RevReqDetR!Y150</f>
        <v>670020.55000000005</v>
      </c>
      <c r="U150" s="35">
        <f t="shared" si="23"/>
        <v>582937.19999999995</v>
      </c>
      <c r="V150" s="35">
        <f>RevReqDetR!L150</f>
        <v>0</v>
      </c>
      <c r="W150" s="35">
        <f t="shared" si="19"/>
        <v>605971.68772992981</v>
      </c>
      <c r="AA150" s="1">
        <v>2</v>
      </c>
      <c r="AB150" s="2" t="str">
        <f t="shared" si="25"/>
        <v>Oct 2019 - Sep 2020</v>
      </c>
      <c r="AD150" s="38">
        <f t="shared" si="27"/>
        <v>8.5572426791626684E-3</v>
      </c>
    </row>
    <row r="151" spans="1:30" ht="15" hidden="1" outlineLevel="1" x14ac:dyDescent="0.25">
      <c r="A151" s="2">
        <f t="shared" si="24"/>
        <v>2020</v>
      </c>
      <c r="B151" s="33">
        <v>44044</v>
      </c>
      <c r="C151" s="34">
        <f>RevReqDetR!Q151</f>
        <v>22210027.070000004</v>
      </c>
      <c r="D151" s="35">
        <f>RevReqDetR!U151</f>
        <v>1031581.2787998787</v>
      </c>
      <c r="E151" s="34">
        <f t="shared" si="20"/>
        <v>23241608.348799884</v>
      </c>
      <c r="F151" s="34">
        <f>RevReqDetR!E151+RevReqDetR!V151</f>
        <v>196544.2878759102</v>
      </c>
      <c r="G151" s="34">
        <f>RevReqDetR!AG151</f>
        <v>0</v>
      </c>
      <c r="H151" s="34">
        <f t="shared" si="21"/>
        <v>0</v>
      </c>
      <c r="I151" s="35">
        <f>RevReqDetR!H151</f>
        <v>217547.94</v>
      </c>
      <c r="J151" s="35">
        <f>RevReqDetR!M151</f>
        <v>217547.94</v>
      </c>
      <c r="K151" s="34">
        <f t="shared" si="26"/>
        <v>0</v>
      </c>
      <c r="L151" s="35">
        <f>RevReqDetR!N151</f>
        <v>882235.48</v>
      </c>
      <c r="M151" s="35">
        <f>RevReqDetR!AA151</f>
        <v>0</v>
      </c>
      <c r="N151" s="35">
        <f t="shared" si="22"/>
        <v>882235.48</v>
      </c>
      <c r="O151" s="35">
        <f>RevReqDetR!AI151</f>
        <v>4836.91</v>
      </c>
      <c r="P151" s="35">
        <f>RevReqDetR!K151</f>
        <v>1099783.42</v>
      </c>
      <c r="Q151" s="35">
        <f>RevReqDetR!T151</f>
        <v>0</v>
      </c>
      <c r="R151" s="35">
        <f>RevReqDetR!W151</f>
        <v>0</v>
      </c>
      <c r="S151" s="35">
        <f>RevReqDetR!X151</f>
        <v>0</v>
      </c>
      <c r="T151" s="35">
        <f>RevReqDetR!Y151</f>
        <v>610030.6</v>
      </c>
      <c r="U151" s="35">
        <f t="shared" si="23"/>
        <v>489752.81999999995</v>
      </c>
      <c r="V151" s="35">
        <f>RevReqDetR!L151</f>
        <v>0</v>
      </c>
      <c r="W151" s="35">
        <f t="shared" si="19"/>
        <v>593863.85787591024</v>
      </c>
      <c r="AA151" s="1">
        <v>1</v>
      </c>
      <c r="AB151" s="2" t="str">
        <f t="shared" si="25"/>
        <v>Oct 2019 - Sep 2020</v>
      </c>
      <c r="AD151" s="38">
        <f t="shared" si="27"/>
        <v>8.4565699983520752E-3</v>
      </c>
    </row>
    <row r="152" spans="1:30" ht="15" hidden="1" outlineLevel="1" x14ac:dyDescent="0.25">
      <c r="A152" s="2">
        <f t="shared" si="24"/>
        <v>2020</v>
      </c>
      <c r="B152" s="33">
        <v>44075</v>
      </c>
      <c r="C152" s="34">
        <f>RevReqDetR!Q152</f>
        <v>21441154.810000002</v>
      </c>
      <c r="D152" s="35">
        <f>RevReqDetR!U152</f>
        <v>1451583.3787998785</v>
      </c>
      <c r="E152" s="34">
        <f t="shared" si="20"/>
        <v>22892738.18879988</v>
      </c>
      <c r="F152" s="34">
        <f>RevReqDetR!E152+RevReqDetR!V152</f>
        <v>187094.65951931267</v>
      </c>
      <c r="G152" s="34">
        <f>RevReqDetR!AG152</f>
        <v>0</v>
      </c>
      <c r="H152" s="34">
        <f t="shared" si="21"/>
        <v>0</v>
      </c>
      <c r="I152" s="35">
        <f>RevReqDetR!H152</f>
        <v>202502.74</v>
      </c>
      <c r="J152" s="35">
        <f>RevReqDetR!M152</f>
        <v>202502.74</v>
      </c>
      <c r="K152" s="34">
        <f t="shared" si="26"/>
        <v>0</v>
      </c>
      <c r="L152" s="35">
        <f>RevReqDetR!N152</f>
        <v>768872.26</v>
      </c>
      <c r="M152" s="35">
        <f>RevReqDetR!AA152</f>
        <v>0</v>
      </c>
      <c r="N152" s="35">
        <f t="shared" si="22"/>
        <v>768872.26</v>
      </c>
      <c r="O152" s="35">
        <f>RevReqDetR!AI152</f>
        <v>5364.04</v>
      </c>
      <c r="P152" s="35">
        <f>RevReqDetR!K152</f>
        <v>971375</v>
      </c>
      <c r="Q152" s="35">
        <f>RevReqDetR!T152</f>
        <v>0</v>
      </c>
      <c r="R152" s="35">
        <f>RevReqDetR!W152</f>
        <v>0</v>
      </c>
      <c r="S152" s="35">
        <f>RevReqDetR!X152</f>
        <v>0</v>
      </c>
      <c r="T152" s="35">
        <f>RevReqDetR!Y152</f>
        <v>551372.9</v>
      </c>
      <c r="U152" s="35">
        <f t="shared" si="23"/>
        <v>420002.1</v>
      </c>
      <c r="V152" s="35">
        <f>RevReqDetR!L152</f>
        <v>0</v>
      </c>
      <c r="W152" s="35">
        <f t="shared" ref="W152:W215" si="28">F152+H152-K152+N152+O152-U152-V152</f>
        <v>541328.85951931274</v>
      </c>
      <c r="AA152" s="1">
        <v>2</v>
      </c>
      <c r="AB152" s="2" t="str">
        <f t="shared" si="25"/>
        <v>Oct 2019 - Sep 2020</v>
      </c>
      <c r="AD152" s="38">
        <f t="shared" si="27"/>
        <v>8.1726640988209736E-3</v>
      </c>
    </row>
    <row r="153" spans="1:30" ht="15" hidden="1" outlineLevel="1" x14ac:dyDescent="0.25">
      <c r="A153" s="2">
        <f t="shared" si="24"/>
        <v>2020</v>
      </c>
      <c r="B153" s="33">
        <v>44105</v>
      </c>
      <c r="C153" s="34">
        <f>RevReqDetR!Q153</f>
        <v>20879394.420000002</v>
      </c>
      <c r="D153" s="35">
        <f>RevReqDetR!U153</f>
        <v>338972.36879987875</v>
      </c>
      <c r="E153" s="34">
        <f t="shared" ref="E153:E216" si="29">C153+D153</f>
        <v>21218366.788799882</v>
      </c>
      <c r="F153" s="34">
        <f>RevReqDetR!E153+RevReqDetR!V153</f>
        <v>181295.72393816375</v>
      </c>
      <c r="G153" s="34">
        <f>RevReqDetR!AG153</f>
        <v>0</v>
      </c>
      <c r="H153" s="34">
        <f t="shared" ref="H153:H216" si="30">(G152+G153)/2*$J$5</f>
        <v>0</v>
      </c>
      <c r="I153" s="35">
        <f>RevReqDetR!H153</f>
        <v>202072.49</v>
      </c>
      <c r="J153" s="35">
        <f>RevReqDetR!M153</f>
        <v>202072.49</v>
      </c>
      <c r="K153" s="34">
        <f t="shared" si="26"/>
        <v>0</v>
      </c>
      <c r="L153" s="35">
        <f>RevReqDetR!N153</f>
        <v>561760.39</v>
      </c>
      <c r="M153" s="35">
        <f>RevReqDetR!AA153</f>
        <v>0</v>
      </c>
      <c r="N153" s="35">
        <f t="shared" ref="N153:N216" si="31">L153+M153</f>
        <v>561760.39</v>
      </c>
      <c r="O153" s="35">
        <f>RevReqDetR!AI153</f>
        <v>5000.24</v>
      </c>
      <c r="P153" s="35">
        <f>RevReqDetR!K153</f>
        <v>763832.88</v>
      </c>
      <c r="Q153" s="35">
        <f>RevReqDetR!T153</f>
        <v>129943.65000000014</v>
      </c>
      <c r="R153" s="35">
        <f>RevReqDetR!W153</f>
        <v>9136.76</v>
      </c>
      <c r="S153" s="35">
        <f>RevReqDetR!X153</f>
        <v>0</v>
      </c>
      <c r="T153" s="35">
        <f>RevReqDetR!Y153</f>
        <v>427832.32000000001</v>
      </c>
      <c r="U153" s="35">
        <f t="shared" ref="U153:U216" si="32">P153+Q153-R153+S153-T153</f>
        <v>456807.45000000013</v>
      </c>
      <c r="V153" s="35">
        <f>RevReqDetR!L153</f>
        <v>0</v>
      </c>
      <c r="W153" s="35">
        <f t="shared" si="28"/>
        <v>291248.9039381636</v>
      </c>
      <c r="AA153" s="1">
        <v>2</v>
      </c>
      <c r="AB153" s="2" t="str">
        <f t="shared" si="25"/>
        <v>Oct 2020 - Sep 2021</v>
      </c>
      <c r="AD153" s="38">
        <f>F153/E153</f>
        <v>8.5442826840876705E-3</v>
      </c>
    </row>
    <row r="154" spans="1:30" ht="15" hidden="1" outlineLevel="1" x14ac:dyDescent="0.25">
      <c r="A154" s="2">
        <f t="shared" si="24"/>
        <v>2020</v>
      </c>
      <c r="B154" s="33">
        <v>44136</v>
      </c>
      <c r="C154" s="34">
        <f>RevReqDetR!Q154</f>
        <v>20417002.490000002</v>
      </c>
      <c r="D154" s="35">
        <f>RevReqDetR!U154</f>
        <v>630169.86879987875</v>
      </c>
      <c r="E154" s="34">
        <f t="shared" si="29"/>
        <v>21047172.358799882</v>
      </c>
      <c r="F154" s="34">
        <f>RevReqDetR!E154+RevReqDetR!V154</f>
        <v>171064.00796506333</v>
      </c>
      <c r="G154" s="34">
        <f>RevReqDetR!AG154</f>
        <v>0</v>
      </c>
      <c r="H154" s="34">
        <f t="shared" si="30"/>
        <v>0</v>
      </c>
      <c r="I154" s="35">
        <f>RevReqDetR!H154</f>
        <v>190452.56</v>
      </c>
      <c r="J154" s="35">
        <f>RevReqDetR!M154</f>
        <v>190452.56</v>
      </c>
      <c r="K154" s="34">
        <f t="shared" si="26"/>
        <v>0</v>
      </c>
      <c r="L154" s="35">
        <f>RevReqDetR!N154</f>
        <v>462391.93</v>
      </c>
      <c r="M154" s="35">
        <f>RevReqDetR!AA154</f>
        <v>0</v>
      </c>
      <c r="N154" s="35">
        <f t="shared" si="31"/>
        <v>462391.93</v>
      </c>
      <c r="O154" s="35">
        <f>RevReqDetR!AI154</f>
        <v>5440.24</v>
      </c>
      <c r="P154" s="35">
        <f>RevReqDetR!K154</f>
        <v>652844.49</v>
      </c>
      <c r="Q154" s="35">
        <f>RevReqDetR!T154</f>
        <v>0</v>
      </c>
      <c r="R154" s="35">
        <f>RevReqDetR!W154</f>
        <v>0</v>
      </c>
      <c r="S154" s="35">
        <f>RevReqDetR!X154</f>
        <v>0</v>
      </c>
      <c r="T154" s="35">
        <f>RevReqDetR!Y154</f>
        <v>361646.99</v>
      </c>
      <c r="U154" s="35">
        <f t="shared" si="32"/>
        <v>291197.5</v>
      </c>
      <c r="V154" s="35">
        <f>RevReqDetR!L154</f>
        <v>0</v>
      </c>
      <c r="W154" s="35">
        <f t="shared" si="28"/>
        <v>347698.67796506337</v>
      </c>
      <c r="AA154" s="1">
        <v>2</v>
      </c>
      <c r="AB154" s="2" t="str">
        <f t="shared" si="25"/>
        <v>Oct 2020 - Sep 2021</v>
      </c>
      <c r="AD154" s="38">
        <f t="shared" si="27"/>
        <v>8.1276479827724207E-3</v>
      </c>
    </row>
    <row r="155" spans="1:30" ht="15" hidden="1" outlineLevel="1" x14ac:dyDescent="0.25">
      <c r="A155" s="2">
        <f t="shared" si="24"/>
        <v>2020</v>
      </c>
      <c r="B155" s="33">
        <v>44166</v>
      </c>
      <c r="C155" s="34">
        <f>RevReqDetR!Q155</f>
        <v>20001367.340000004</v>
      </c>
      <c r="D155" s="35">
        <f>RevReqDetR!U155</f>
        <v>193236.82879987871</v>
      </c>
      <c r="E155" s="34">
        <f t="shared" si="29"/>
        <v>20194604.168799881</v>
      </c>
      <c r="F155" s="34">
        <f>RevReqDetR!E155+RevReqDetR!V155</f>
        <v>170495.6454118751</v>
      </c>
      <c r="G155" s="34">
        <f>RevReqDetR!AG155</f>
        <v>0</v>
      </c>
      <c r="H155" s="34">
        <f t="shared" si="30"/>
        <v>0</v>
      </c>
      <c r="I155" s="35">
        <f>RevReqDetR!H155</f>
        <v>191082.35</v>
      </c>
      <c r="J155" s="35">
        <f>RevReqDetR!M155</f>
        <v>191082.35</v>
      </c>
      <c r="K155" s="34">
        <f t="shared" si="26"/>
        <v>0</v>
      </c>
      <c r="L155" s="35">
        <f>RevReqDetR!N155</f>
        <v>415635.15</v>
      </c>
      <c r="M155" s="35">
        <f>RevReqDetR!AA155</f>
        <v>0</v>
      </c>
      <c r="N155" s="35">
        <f t="shared" si="31"/>
        <v>415635.15</v>
      </c>
      <c r="O155" s="35">
        <f>RevReqDetR!AI155</f>
        <v>5957.42</v>
      </c>
      <c r="P155" s="35">
        <f>RevReqDetR!K155</f>
        <v>422275</v>
      </c>
      <c r="Q155" s="35">
        <f>RevReqDetR!T155</f>
        <v>71698.589999999851</v>
      </c>
      <c r="R155" s="35">
        <f>RevReqDetR!W155</f>
        <v>0</v>
      </c>
      <c r="S155" s="35">
        <f>RevReqDetR!X155</f>
        <v>0</v>
      </c>
      <c r="T155" s="35">
        <f>RevReqDetR!Y155</f>
        <v>232297.88</v>
      </c>
      <c r="U155" s="35">
        <f t="shared" si="32"/>
        <v>261675.70999999985</v>
      </c>
      <c r="V155" s="35">
        <f>RevReqDetR!L155</f>
        <v>184442.5</v>
      </c>
      <c r="W155" s="35">
        <f t="shared" si="28"/>
        <v>145970.00541187532</v>
      </c>
      <c r="AA155" s="1">
        <v>2</v>
      </c>
      <c r="AB155" s="2" t="str">
        <f t="shared" si="25"/>
        <v>Oct 2020 - Sep 2021</v>
      </c>
      <c r="AD155" s="38">
        <f t="shared" si="27"/>
        <v>8.4426336850556491E-3</v>
      </c>
    </row>
    <row r="156" spans="1:30" ht="15" hidden="1" outlineLevel="1" x14ac:dyDescent="0.25">
      <c r="A156" s="2">
        <f t="shared" si="24"/>
        <v>2021</v>
      </c>
      <c r="B156" s="33">
        <v>44197</v>
      </c>
      <c r="C156" s="34">
        <f>RevReqDetR!Q156</f>
        <v>19842158.820000004</v>
      </c>
      <c r="D156" s="35">
        <f>RevReqDetR!U156</f>
        <v>322284.82879987871</v>
      </c>
      <c r="E156" s="34">
        <f t="shared" si="29"/>
        <v>20164443.648799881</v>
      </c>
      <c r="F156" s="34">
        <f>RevReqDetR!E156+RevReqDetR!V156</f>
        <v>168533.07417259947</v>
      </c>
      <c r="G156" s="34">
        <f>RevReqDetR!AG156</f>
        <v>0</v>
      </c>
      <c r="H156" s="34">
        <f t="shared" si="30"/>
        <v>0</v>
      </c>
      <c r="I156" s="35">
        <f>RevReqDetR!H156</f>
        <v>188773.97999999998</v>
      </c>
      <c r="J156" s="35">
        <f>RevReqDetR!M156</f>
        <v>188773.97999999998</v>
      </c>
      <c r="K156" s="34">
        <f t="shared" si="26"/>
        <v>0</v>
      </c>
      <c r="L156" s="35">
        <f>RevReqDetR!N156</f>
        <v>159208.52000000002</v>
      </c>
      <c r="M156" s="35">
        <f>RevReqDetR!AA156</f>
        <v>0</v>
      </c>
      <c r="N156" s="35">
        <f t="shared" si="31"/>
        <v>159208.52000000002</v>
      </c>
      <c r="O156" s="35">
        <f>RevReqDetR!AI156</f>
        <v>6046.72</v>
      </c>
      <c r="P156" s="35">
        <f>RevReqDetR!K156</f>
        <v>285000</v>
      </c>
      <c r="Q156" s="35">
        <f>RevReqDetR!T156</f>
        <v>0</v>
      </c>
      <c r="R156" s="35">
        <f>RevReqDetR!W156</f>
        <v>0</v>
      </c>
      <c r="S156" s="35">
        <f>RevReqDetR!X156</f>
        <v>0</v>
      </c>
      <c r="T156" s="35">
        <f>RevReqDetR!Y156</f>
        <v>155952</v>
      </c>
      <c r="U156" s="35">
        <f t="shared" si="32"/>
        <v>129048</v>
      </c>
      <c r="V156" s="35">
        <f>RevReqDetR!L156</f>
        <v>62982.5</v>
      </c>
      <c r="W156" s="35">
        <f t="shared" si="28"/>
        <v>141757.81417259946</v>
      </c>
      <c r="AA156" s="1">
        <v>1</v>
      </c>
      <c r="AB156" s="2" t="str">
        <f t="shared" si="25"/>
        <v>Oct 2020 - Sep 2021</v>
      </c>
      <c r="AD156" s="38">
        <f t="shared" si="27"/>
        <v>8.3579332565731357E-3</v>
      </c>
    </row>
    <row r="157" spans="1:30" ht="15" hidden="1" outlineLevel="1" x14ac:dyDescent="0.25">
      <c r="A157" s="2">
        <f t="shared" si="24"/>
        <v>2021</v>
      </c>
      <c r="B157" s="33">
        <v>44228</v>
      </c>
      <c r="C157" s="34">
        <f>RevReqDetR!Q157</f>
        <v>19612988.430000003</v>
      </c>
      <c r="D157" s="35">
        <f>RevReqDetR!U157</f>
        <v>502829.23879987875</v>
      </c>
      <c r="E157" s="34">
        <f t="shared" si="29"/>
        <v>20115817.668799881</v>
      </c>
      <c r="F157" s="34">
        <f>RevReqDetR!E157+RevReqDetR!V157</f>
        <v>151994.32294515558</v>
      </c>
      <c r="G157" s="34">
        <f>RevReqDetR!AG157</f>
        <v>0</v>
      </c>
      <c r="H157" s="34">
        <f t="shared" si="30"/>
        <v>0</v>
      </c>
      <c r="I157" s="35">
        <f>RevReqDetR!H157</f>
        <v>169124.5</v>
      </c>
      <c r="J157" s="35">
        <f>RevReqDetR!M157</f>
        <v>169124.5</v>
      </c>
      <c r="K157" s="34">
        <f t="shared" si="26"/>
        <v>0</v>
      </c>
      <c r="L157" s="35">
        <f>RevReqDetR!N157</f>
        <v>229170.39</v>
      </c>
      <c r="M157" s="35">
        <f>RevReqDetR!AA157</f>
        <v>0</v>
      </c>
      <c r="N157" s="35">
        <f t="shared" si="31"/>
        <v>229170.39</v>
      </c>
      <c r="O157" s="35">
        <f>RevReqDetR!AI157</f>
        <v>8167.77</v>
      </c>
      <c r="P157" s="35">
        <f>RevReqDetR!K157</f>
        <v>398294.89</v>
      </c>
      <c r="Q157" s="35">
        <f>RevReqDetR!T157</f>
        <v>0</v>
      </c>
      <c r="R157" s="35">
        <f>RevReqDetR!W157</f>
        <v>0</v>
      </c>
      <c r="S157" s="35">
        <f>RevReqDetR!X157</f>
        <v>0</v>
      </c>
      <c r="T157" s="35">
        <f>RevReqDetR!Y157</f>
        <v>217980.59</v>
      </c>
      <c r="U157" s="35">
        <f t="shared" si="32"/>
        <v>180314.30000000002</v>
      </c>
      <c r="V157" s="35">
        <f>RevReqDetR!L157</f>
        <v>0</v>
      </c>
      <c r="W157" s="35">
        <f t="shared" si="28"/>
        <v>209018.18294515557</v>
      </c>
      <c r="AA157" s="1">
        <v>2</v>
      </c>
      <c r="AB157" s="2" t="str">
        <f t="shared" si="25"/>
        <v>Oct 2020 - Sep 2021</v>
      </c>
      <c r="AD157" s="38">
        <f t="shared" si="27"/>
        <v>7.5559604609512073E-3</v>
      </c>
    </row>
    <row r="158" spans="1:30" ht="15" hidden="1" outlineLevel="1" x14ac:dyDescent="0.25">
      <c r="A158" s="2">
        <f t="shared" si="24"/>
        <v>2021</v>
      </c>
      <c r="B158" s="33">
        <v>44256</v>
      </c>
      <c r="C158" s="34">
        <f>RevReqDetR!Q158</f>
        <v>19555402.310000002</v>
      </c>
      <c r="D158" s="35">
        <f>RevReqDetR!U158</f>
        <v>78188.878799878701</v>
      </c>
      <c r="E158" s="34">
        <f t="shared" si="29"/>
        <v>19633591.18879988</v>
      </c>
      <c r="F158" s="34">
        <f>RevReqDetR!E158+RevReqDetR!V158</f>
        <v>165778.35207341475</v>
      </c>
      <c r="G158" s="34">
        <f>RevReqDetR!AG158</f>
        <v>0</v>
      </c>
      <c r="H158" s="34">
        <f t="shared" si="30"/>
        <v>0</v>
      </c>
      <c r="I158" s="35">
        <f>RevReqDetR!H158</f>
        <v>184833.87999999998</v>
      </c>
      <c r="J158" s="35">
        <f>RevReqDetR!M158</f>
        <v>184833.87999999998</v>
      </c>
      <c r="K158" s="34">
        <f t="shared" si="26"/>
        <v>0</v>
      </c>
      <c r="L158" s="35">
        <f>RevReqDetR!N158</f>
        <v>57586.120000000024</v>
      </c>
      <c r="M158" s="35">
        <f>RevReqDetR!AA158</f>
        <v>0</v>
      </c>
      <c r="N158" s="35">
        <f t="shared" si="31"/>
        <v>57586.120000000024</v>
      </c>
      <c r="O158" s="35">
        <f>RevReqDetR!AI158</f>
        <v>5342.56</v>
      </c>
      <c r="P158" s="35">
        <f>RevReqDetR!K158</f>
        <v>164825</v>
      </c>
      <c r="Q158" s="35">
        <f>RevReqDetR!T158</f>
        <v>50454.299999999988</v>
      </c>
      <c r="R158" s="35">
        <f>RevReqDetR!W158</f>
        <v>0</v>
      </c>
      <c r="S158" s="35">
        <f>RevReqDetR!X158</f>
        <v>0</v>
      </c>
      <c r="T158" s="35">
        <f>RevReqDetR!Y158</f>
        <v>90115.9</v>
      </c>
      <c r="U158" s="35">
        <f t="shared" si="32"/>
        <v>125163.4</v>
      </c>
      <c r="V158" s="35">
        <f>RevReqDetR!L158</f>
        <v>77595</v>
      </c>
      <c r="W158" s="35">
        <f t="shared" si="28"/>
        <v>25948.632073414774</v>
      </c>
      <c r="AA158" s="1">
        <v>2</v>
      </c>
      <c r="AB158" s="2" t="str">
        <f t="shared" si="25"/>
        <v>Oct 2020 - Sep 2021</v>
      </c>
      <c r="AD158" s="38">
        <f t="shared" si="27"/>
        <v>8.4436082262925073E-3</v>
      </c>
    </row>
    <row r="159" spans="1:30" ht="15" hidden="1" outlineLevel="1" x14ac:dyDescent="0.25">
      <c r="A159" s="2">
        <f t="shared" si="24"/>
        <v>2021</v>
      </c>
      <c r="B159" s="33">
        <v>44287</v>
      </c>
      <c r="C159" s="34">
        <f>RevReqDetR!Q159</f>
        <v>18953300.280000001</v>
      </c>
      <c r="D159" s="35">
        <f>RevReqDetR!U159</f>
        <v>432412.47879987868</v>
      </c>
      <c r="E159" s="34">
        <f t="shared" si="29"/>
        <v>19385712.758799881</v>
      </c>
      <c r="F159" s="34">
        <f>RevReqDetR!E159+RevReqDetR!V159</f>
        <v>158574.41153469787</v>
      </c>
      <c r="G159" s="34">
        <f>RevReqDetR!AG159</f>
        <v>0</v>
      </c>
      <c r="H159" s="34">
        <f t="shared" si="30"/>
        <v>0</v>
      </c>
      <c r="I159" s="35">
        <f>RevReqDetR!H159</f>
        <v>178477.17</v>
      </c>
      <c r="J159" s="35">
        <f>RevReqDetR!M159</f>
        <v>178477.17</v>
      </c>
      <c r="K159" s="34">
        <f t="shared" si="26"/>
        <v>0</v>
      </c>
      <c r="L159" s="35">
        <f>RevReqDetR!N159</f>
        <v>602102.02999999991</v>
      </c>
      <c r="M159" s="35">
        <f>RevReqDetR!AA159</f>
        <v>0</v>
      </c>
      <c r="N159" s="35">
        <f t="shared" si="31"/>
        <v>602102.02999999991</v>
      </c>
      <c r="O159" s="35">
        <f>RevReqDetR!AI159</f>
        <v>6278.37</v>
      </c>
      <c r="P159" s="35">
        <f>RevReqDetR!K159</f>
        <v>779000</v>
      </c>
      <c r="Q159" s="35">
        <f>RevReqDetR!T159</f>
        <v>0</v>
      </c>
      <c r="R159" s="35">
        <f>RevReqDetR!W159</f>
        <v>0</v>
      </c>
      <c r="S159" s="35">
        <f>RevReqDetR!X159</f>
        <v>0</v>
      </c>
      <c r="T159" s="35">
        <f>RevReqDetR!Y159</f>
        <v>424776.4</v>
      </c>
      <c r="U159" s="35">
        <f t="shared" si="32"/>
        <v>354223.6</v>
      </c>
      <c r="V159" s="35">
        <f>RevReqDetR!L159</f>
        <v>1579.2</v>
      </c>
      <c r="W159" s="35">
        <f t="shared" si="28"/>
        <v>411152.01153469778</v>
      </c>
      <c r="AA159" s="1">
        <v>2</v>
      </c>
      <c r="AB159" s="2" t="str">
        <f t="shared" si="25"/>
        <v>Oct 2020 - Sep 2021</v>
      </c>
      <c r="AD159" s="38">
        <f t="shared" si="27"/>
        <v>8.1799629194812644E-3</v>
      </c>
    </row>
    <row r="160" spans="1:30" hidden="1" outlineLevel="1" x14ac:dyDescent="0.2">
      <c r="A160" s="2">
        <f t="shared" si="24"/>
        <v>2021</v>
      </c>
      <c r="B160" s="33">
        <v>44317</v>
      </c>
      <c r="C160" s="34">
        <f>RevReqDetR!Q160</f>
        <v>18371765.630000003</v>
      </c>
      <c r="D160" s="35">
        <f>RevReqDetR!U160</f>
        <v>780755.92879987869</v>
      </c>
      <c r="E160" s="34">
        <f t="shared" si="29"/>
        <v>19152521.558799881</v>
      </c>
      <c r="F160" s="34">
        <f>RevReqDetR!E160+RevReqDetR!V160</f>
        <v>161781.45201105351</v>
      </c>
      <c r="G160" s="34">
        <f>RevReqDetR!AG160</f>
        <v>0</v>
      </c>
      <c r="H160" s="34">
        <f t="shared" si="30"/>
        <v>0</v>
      </c>
      <c r="I160" s="35">
        <f>RevReqDetR!H160</f>
        <v>178702.84999999998</v>
      </c>
      <c r="J160" s="35">
        <f>RevReqDetR!M160</f>
        <v>178702.84999999998</v>
      </c>
      <c r="K160" s="34">
        <f t="shared" si="26"/>
        <v>0</v>
      </c>
      <c r="L160" s="35">
        <f>RevReqDetR!N160</f>
        <v>581534.65</v>
      </c>
      <c r="M160" s="35">
        <f>RevReqDetR!AA160</f>
        <v>0</v>
      </c>
      <c r="N160" s="35">
        <f t="shared" si="31"/>
        <v>581534.65</v>
      </c>
      <c r="O160" s="35">
        <f>RevReqDetR!AI160</f>
        <v>8115.05</v>
      </c>
      <c r="P160" s="35">
        <f>RevReqDetR!K160</f>
        <v>765700</v>
      </c>
      <c r="Q160" s="35">
        <f>RevReqDetR!T160</f>
        <v>0</v>
      </c>
      <c r="R160" s="35">
        <f>RevReqDetR!W160</f>
        <v>0</v>
      </c>
      <c r="S160" s="35">
        <f>RevReqDetR!X160</f>
        <v>0</v>
      </c>
      <c r="T160" s="35">
        <f>RevReqDetR!Y160</f>
        <v>417571.85</v>
      </c>
      <c r="U160" s="35">
        <f t="shared" si="32"/>
        <v>348128.15</v>
      </c>
      <c r="V160" s="35">
        <f>RevReqDetR!L160</f>
        <v>-5462.5</v>
      </c>
      <c r="W160" s="35">
        <f t="shared" si="28"/>
        <v>408765.50201105361</v>
      </c>
      <c r="AA160" s="1">
        <v>2</v>
      </c>
      <c r="AB160" s="2" t="str">
        <f t="shared" si="25"/>
        <v>Oct 2020 - Sep 2021</v>
      </c>
    </row>
    <row r="161" spans="1:28" hidden="1" outlineLevel="1" x14ac:dyDescent="0.2">
      <c r="A161" s="2">
        <f t="shared" si="24"/>
        <v>2021</v>
      </c>
      <c r="B161" s="33">
        <v>44348</v>
      </c>
      <c r="C161" s="34">
        <f>RevReqDetR!Q161</f>
        <v>17647024.140000004</v>
      </c>
      <c r="D161" s="35">
        <f>RevReqDetR!U161</f>
        <v>398627.88879988471</v>
      </c>
      <c r="E161" s="34">
        <f t="shared" si="29"/>
        <v>18045652.028799888</v>
      </c>
      <c r="F161" s="34">
        <f>RevReqDetR!E161+RevReqDetR!V161</f>
        <v>149777.18067366726</v>
      </c>
      <c r="G161" s="34">
        <f>RevReqDetR!AG161</f>
        <v>0</v>
      </c>
      <c r="H161" s="34">
        <f t="shared" si="30"/>
        <v>0</v>
      </c>
      <c r="I161" s="35">
        <f>RevReqDetR!H161</f>
        <v>167385.51</v>
      </c>
      <c r="J161" s="35">
        <f>RevReqDetR!M161</f>
        <v>167385.51</v>
      </c>
      <c r="K161" s="34">
        <f t="shared" si="26"/>
        <v>0</v>
      </c>
      <c r="L161" s="35">
        <f>RevReqDetR!N161</f>
        <v>724741.49</v>
      </c>
      <c r="M161" s="35">
        <f>RevReqDetR!AA161</f>
        <v>0</v>
      </c>
      <c r="N161" s="35">
        <f t="shared" si="31"/>
        <v>724741.49</v>
      </c>
      <c r="O161" s="35">
        <f>RevReqDetR!AI161</f>
        <v>8128.36</v>
      </c>
      <c r="P161" s="35">
        <f>RevReqDetR!K161</f>
        <v>869725</v>
      </c>
      <c r="Q161" s="35">
        <f>RevReqDetR!T161</f>
        <v>56107.650000006077</v>
      </c>
      <c r="R161" s="35">
        <f>RevReqDetR!W161</f>
        <v>5960.5300000000007</v>
      </c>
      <c r="S161" s="35">
        <f>RevReqDetR!X161</f>
        <v>0</v>
      </c>
      <c r="T161" s="35">
        <f>RevReqDetR!Y161</f>
        <v>474576.89</v>
      </c>
      <c r="U161" s="35">
        <f t="shared" si="32"/>
        <v>445295.23000000603</v>
      </c>
      <c r="V161" s="35">
        <f>RevReqDetR!L161</f>
        <v>22402</v>
      </c>
      <c r="W161" s="35">
        <f t="shared" si="28"/>
        <v>414949.80067366117</v>
      </c>
      <c r="AA161" s="1">
        <v>1</v>
      </c>
      <c r="AB161" s="2" t="str">
        <f t="shared" si="25"/>
        <v>Oct 2020 - Sep 2021</v>
      </c>
    </row>
    <row r="162" spans="1:28" hidden="1" outlineLevel="1" x14ac:dyDescent="0.2">
      <c r="A162" s="2">
        <f t="shared" si="24"/>
        <v>2021</v>
      </c>
      <c r="B162" s="33">
        <v>44378</v>
      </c>
      <c r="C162" s="34">
        <f>RevReqDetR!Q162</f>
        <v>16888094.050000004</v>
      </c>
      <c r="D162" s="35">
        <f>RevReqDetR!U162</f>
        <v>424385.81879988464</v>
      </c>
      <c r="E162" s="34">
        <f t="shared" si="29"/>
        <v>17312479.868799888</v>
      </c>
      <c r="F162" s="34">
        <f>RevReqDetR!E162+RevReqDetR!V162</f>
        <v>148897.65683165958</v>
      </c>
      <c r="G162" s="34">
        <f>RevReqDetR!AG162</f>
        <v>0</v>
      </c>
      <c r="H162" s="34">
        <f t="shared" si="30"/>
        <v>0</v>
      </c>
      <c r="I162" s="35">
        <f>RevReqDetR!H162</f>
        <v>166245.41</v>
      </c>
      <c r="J162" s="35">
        <f>RevReqDetR!M162</f>
        <v>166245.41</v>
      </c>
      <c r="K162" s="34">
        <f t="shared" si="26"/>
        <v>0</v>
      </c>
      <c r="L162" s="35">
        <f>RevReqDetR!N162</f>
        <v>758930.09</v>
      </c>
      <c r="M162" s="35">
        <f>RevReqDetR!AA162</f>
        <v>0</v>
      </c>
      <c r="N162" s="35">
        <f t="shared" si="31"/>
        <v>758930.09</v>
      </c>
      <c r="O162" s="35">
        <f>RevReqDetR!AI162</f>
        <v>7395.16</v>
      </c>
      <c r="P162" s="35">
        <f>RevReqDetR!K162</f>
        <v>925175.5</v>
      </c>
      <c r="Q162" s="35">
        <f>RevReqDetR!T162</f>
        <v>36986.200000000012</v>
      </c>
      <c r="R162" s="35">
        <f>RevReqDetR!W162</f>
        <v>0</v>
      </c>
      <c r="S162" s="35">
        <f>RevReqDetR!X162</f>
        <v>0</v>
      </c>
      <c r="T162" s="35">
        <f>RevReqDetR!Y162</f>
        <v>504269.46</v>
      </c>
      <c r="U162" s="35">
        <f t="shared" si="32"/>
        <v>457892.23999999993</v>
      </c>
      <c r="V162" s="35">
        <f>RevReqDetR!L162</f>
        <v>0</v>
      </c>
      <c r="W162" s="35">
        <f t="shared" si="28"/>
        <v>457330.66683165968</v>
      </c>
      <c r="AA162" s="1">
        <v>2</v>
      </c>
      <c r="AB162" s="2" t="str">
        <f t="shared" si="25"/>
        <v>Oct 2020 - Sep 2021</v>
      </c>
    </row>
    <row r="163" spans="1:28" hidden="1" outlineLevel="1" x14ac:dyDescent="0.2">
      <c r="A163" s="2">
        <f t="shared" si="24"/>
        <v>2021</v>
      </c>
      <c r="B163" s="33">
        <v>44409</v>
      </c>
      <c r="C163" s="34">
        <f>RevReqDetR!Q163</f>
        <v>16174013.550000004</v>
      </c>
      <c r="D163" s="35">
        <f>RevReqDetR!U163</f>
        <v>809785.04879988462</v>
      </c>
      <c r="E163" s="34">
        <f t="shared" si="29"/>
        <v>16983798.598799888</v>
      </c>
      <c r="F163" s="34">
        <f>RevReqDetR!E163+RevReqDetR!V163</f>
        <v>144658.26179117136</v>
      </c>
      <c r="G163" s="34">
        <f>RevReqDetR!AG163</f>
        <v>0</v>
      </c>
      <c r="H163" s="34">
        <f t="shared" si="30"/>
        <v>0</v>
      </c>
      <c r="I163" s="35">
        <f>RevReqDetR!H163</f>
        <v>159099.56</v>
      </c>
      <c r="J163" s="35">
        <f>RevReqDetR!M163</f>
        <v>159099.56</v>
      </c>
      <c r="K163" s="34">
        <f t="shared" si="26"/>
        <v>0</v>
      </c>
      <c r="L163" s="35">
        <f>RevReqDetR!N163</f>
        <v>714080.5</v>
      </c>
      <c r="M163" s="35">
        <f>RevReqDetR!AA163</f>
        <v>0</v>
      </c>
      <c r="N163" s="35">
        <f t="shared" si="31"/>
        <v>714080.5</v>
      </c>
      <c r="O163" s="35">
        <f>RevReqDetR!AI163</f>
        <v>6615.46</v>
      </c>
      <c r="P163" s="35">
        <f>RevReqDetR!K163</f>
        <v>873180.06</v>
      </c>
      <c r="Q163" s="35">
        <f>RevReqDetR!T163</f>
        <v>0</v>
      </c>
      <c r="R163" s="35">
        <f>RevReqDetR!W163</f>
        <v>1914.71</v>
      </c>
      <c r="S163" s="35">
        <f>RevReqDetR!X163</f>
        <v>0</v>
      </c>
      <c r="T163" s="35">
        <f>RevReqDetR!Y163</f>
        <v>487780.82999999996</v>
      </c>
      <c r="U163" s="35">
        <f t="shared" si="32"/>
        <v>383484.52000000014</v>
      </c>
      <c r="V163" s="35">
        <f>RevReqDetR!L163</f>
        <v>0</v>
      </c>
      <c r="W163" s="35">
        <f t="shared" si="28"/>
        <v>481869.70179117122</v>
      </c>
      <c r="AA163" s="1">
        <v>2</v>
      </c>
      <c r="AB163" s="2" t="str">
        <f t="shared" si="25"/>
        <v>Oct 2020 - Sep 2021</v>
      </c>
    </row>
    <row r="164" spans="1:28" collapsed="1" x14ac:dyDescent="0.2">
      <c r="A164" s="2">
        <f t="shared" si="24"/>
        <v>2021</v>
      </c>
      <c r="B164" s="33">
        <v>44440</v>
      </c>
      <c r="C164" s="34">
        <f>RevReqDetR!Q164</f>
        <v>15583608.759999994</v>
      </c>
      <c r="D164" s="35">
        <f>RevReqDetR!U164</f>
        <v>1126940.908799883</v>
      </c>
      <c r="E164" s="34">
        <f t="shared" si="29"/>
        <v>16710549.668799877</v>
      </c>
      <c r="F164" s="34">
        <f>RevReqDetR!E164+RevReqDetR!V164</f>
        <v>20790.391263738318</v>
      </c>
      <c r="G164" s="34">
        <f>RevReqDetR!AG164</f>
        <v>0</v>
      </c>
      <c r="H164" s="34">
        <f t="shared" si="30"/>
        <v>0</v>
      </c>
      <c r="I164" s="35">
        <f>RevReqDetR!H164</f>
        <v>147480.28</v>
      </c>
      <c r="J164" s="35">
        <f>RevReqDetR!M164</f>
        <v>147480.28</v>
      </c>
      <c r="K164" s="34">
        <f t="shared" si="26"/>
        <v>0</v>
      </c>
      <c r="L164" s="35">
        <f>RevReqDetR!N164</f>
        <v>590404.78999999992</v>
      </c>
      <c r="M164" s="35">
        <f>RevReqDetR!AA164</f>
        <v>0</v>
      </c>
      <c r="N164" s="35">
        <f t="shared" si="31"/>
        <v>590404.78999999992</v>
      </c>
      <c r="O164" s="35">
        <f>RevReqDetR!AI164</f>
        <v>7190.48</v>
      </c>
      <c r="P164" s="35">
        <f>RevReqDetR!K164</f>
        <v>737885.07</v>
      </c>
      <c r="Q164" s="35">
        <f>RevReqDetR!T164</f>
        <v>0</v>
      </c>
      <c r="R164" s="35">
        <f>RevReqDetR!W164</f>
        <v>0</v>
      </c>
      <c r="S164" s="35">
        <f>RevReqDetR!X164</f>
        <v>0</v>
      </c>
      <c r="T164" s="35">
        <f>RevReqDetR!Y164</f>
        <v>420729.21</v>
      </c>
      <c r="U164" s="35">
        <f t="shared" si="32"/>
        <v>317155.85999999993</v>
      </c>
      <c r="V164" s="35">
        <f>RevReqDetR!L164</f>
        <v>0</v>
      </c>
      <c r="W164" s="35">
        <f t="shared" si="28"/>
        <v>301229.80126373825</v>
      </c>
      <c r="AA164" s="1">
        <v>2</v>
      </c>
      <c r="AB164" s="2" t="str">
        <f t="shared" si="25"/>
        <v>Oct 2020 - Sep 2021</v>
      </c>
    </row>
    <row r="165" spans="1:28" x14ac:dyDescent="0.2">
      <c r="A165" s="2">
        <f t="shared" si="24"/>
        <v>2021</v>
      </c>
      <c r="B165" s="33">
        <v>44470</v>
      </c>
      <c r="C165" s="34">
        <f>RevReqDetR!Q165</f>
        <v>14972077.659999995</v>
      </c>
      <c r="D165" s="35">
        <f>RevReqDetR!U165</f>
        <v>318172.41879996203</v>
      </c>
      <c r="E165" s="34">
        <f t="shared" si="29"/>
        <v>15290250.078799957</v>
      </c>
      <c r="F165" s="34">
        <f>RevReqDetR!E165+RevReqDetR!V165</f>
        <v>131508.03528141911</v>
      </c>
      <c r="G165" s="34">
        <f>RevReqDetR!AG165</f>
        <v>0</v>
      </c>
      <c r="H165" s="34">
        <f t="shared" si="30"/>
        <v>0</v>
      </c>
      <c r="I165" s="35">
        <f>RevReqDetR!H165</f>
        <v>146467.97</v>
      </c>
      <c r="J165" s="35">
        <f>RevReqDetR!M165</f>
        <v>146467.97</v>
      </c>
      <c r="K165" s="34">
        <f t="shared" si="26"/>
        <v>0</v>
      </c>
      <c r="L165" s="35">
        <f>RevReqDetR!N165</f>
        <v>611531.10000000009</v>
      </c>
      <c r="M165" s="35">
        <f>RevReqDetR!AA165</f>
        <v>0</v>
      </c>
      <c r="N165" s="35">
        <f t="shared" si="31"/>
        <v>611531.10000000009</v>
      </c>
      <c r="O165" s="35">
        <f>RevReqDetR!AI165</f>
        <v>7413.66</v>
      </c>
      <c r="P165" s="35">
        <f>RevReqDetR!K165</f>
        <v>706750.91</v>
      </c>
      <c r="Q165" s="35">
        <f>RevReqDetR!T165</f>
        <v>135037.48000001814</v>
      </c>
      <c r="R165" s="35">
        <f>RevReqDetR!W165</f>
        <v>0</v>
      </c>
      <c r="S165" s="35">
        <f>RevReqDetR!X165</f>
        <v>0</v>
      </c>
      <c r="T165" s="35">
        <f>RevReqDetR!Y165</f>
        <v>392058.27</v>
      </c>
      <c r="U165" s="35">
        <f t="shared" si="32"/>
        <v>449730.12000001816</v>
      </c>
      <c r="V165" s="35">
        <f>RevReqDetR!L165</f>
        <v>51248.160000000003</v>
      </c>
      <c r="W165" s="35">
        <f t="shared" si="28"/>
        <v>249474.51528140102</v>
      </c>
      <c r="AA165" s="1">
        <v>2</v>
      </c>
      <c r="AB165" s="2" t="str">
        <f t="shared" si="25"/>
        <v>Oct 2021 - Sep 2022</v>
      </c>
    </row>
    <row r="166" spans="1:28" x14ac:dyDescent="0.2">
      <c r="A166" s="2">
        <f t="shared" si="24"/>
        <v>2021</v>
      </c>
      <c r="B166" s="33">
        <v>44501</v>
      </c>
      <c r="C166" s="34">
        <f>RevReqDetR!Q166</f>
        <v>14652322.739999995</v>
      </c>
      <c r="D166" s="35">
        <f>RevReqDetR!U166</f>
        <v>522404.13879996201</v>
      </c>
      <c r="E166" s="34">
        <f t="shared" si="29"/>
        <v>15174726.878799956</v>
      </c>
      <c r="F166" s="34">
        <f>RevReqDetR!E166+RevReqDetR!V166</f>
        <v>121494.5939479579</v>
      </c>
      <c r="G166" s="34">
        <f>RevReqDetR!AG166</f>
        <v>0</v>
      </c>
      <c r="H166" s="34">
        <f t="shared" si="30"/>
        <v>0</v>
      </c>
      <c r="I166" s="35">
        <f>RevReqDetR!H166</f>
        <v>136575.25</v>
      </c>
      <c r="J166" s="35">
        <f>RevReqDetR!M166</f>
        <v>136575.25</v>
      </c>
      <c r="K166" s="34">
        <f t="shared" si="26"/>
        <v>0</v>
      </c>
      <c r="L166" s="35">
        <f>RevReqDetR!N166</f>
        <v>319754.92</v>
      </c>
      <c r="M166" s="35">
        <f>RevReqDetR!AA166</f>
        <v>0</v>
      </c>
      <c r="N166" s="35">
        <f t="shared" si="31"/>
        <v>319754.92</v>
      </c>
      <c r="O166" s="35">
        <f>RevReqDetR!AI166</f>
        <v>7056.88</v>
      </c>
      <c r="P166" s="35">
        <f>RevReqDetR!K166</f>
        <v>456330.17</v>
      </c>
      <c r="Q166" s="35">
        <f>RevReqDetR!T166</f>
        <v>0</v>
      </c>
      <c r="R166" s="35">
        <f>RevReqDetR!W166</f>
        <v>2817.34</v>
      </c>
      <c r="S166" s="35">
        <f>RevReqDetR!X166</f>
        <v>0</v>
      </c>
      <c r="T166" s="35">
        <f>RevReqDetR!Y166</f>
        <v>252098.45</v>
      </c>
      <c r="U166" s="35">
        <f t="shared" si="32"/>
        <v>201414.37999999995</v>
      </c>
      <c r="V166" s="35">
        <f>RevReqDetR!L166</f>
        <v>0</v>
      </c>
      <c r="W166" s="35">
        <f t="shared" si="28"/>
        <v>246892.01394795795</v>
      </c>
      <c r="AA166" s="1">
        <v>1</v>
      </c>
      <c r="AB166" s="2" t="str">
        <f t="shared" si="25"/>
        <v>Oct 2021 - Sep 2022</v>
      </c>
    </row>
    <row r="167" spans="1:28" x14ac:dyDescent="0.2">
      <c r="A167" s="2">
        <f t="shared" si="24"/>
        <v>2021</v>
      </c>
      <c r="B167" s="33">
        <v>44531</v>
      </c>
      <c r="C167" s="34">
        <f>RevReqDetR!Q167</f>
        <v>14331593.539999995</v>
      </c>
      <c r="D167" s="35">
        <f>RevReqDetR!U167</f>
        <v>195972.28879997332</v>
      </c>
      <c r="E167" s="34">
        <f t="shared" si="29"/>
        <v>14527565.828799969</v>
      </c>
      <c r="F167" s="34">
        <f>RevReqDetR!E167+RevReqDetR!V167</f>
        <v>121421.78651828399</v>
      </c>
      <c r="G167" s="34">
        <f>RevReqDetR!AG167</f>
        <v>0</v>
      </c>
      <c r="H167" s="34">
        <f t="shared" si="30"/>
        <v>0</v>
      </c>
      <c r="I167" s="35">
        <f>RevReqDetR!H167</f>
        <v>138105.79999999999</v>
      </c>
      <c r="J167" s="35">
        <f>RevReqDetR!M167</f>
        <v>138105.79999999999</v>
      </c>
      <c r="K167" s="34">
        <f t="shared" si="26"/>
        <v>0</v>
      </c>
      <c r="L167" s="35">
        <f>RevReqDetR!N167</f>
        <v>320729.2</v>
      </c>
      <c r="M167" s="35">
        <f>RevReqDetR!AA167</f>
        <v>0</v>
      </c>
      <c r="N167" s="35">
        <f t="shared" si="31"/>
        <v>320729.2</v>
      </c>
      <c r="O167" s="35">
        <f>RevReqDetR!AI167</f>
        <v>5393.84</v>
      </c>
      <c r="P167" s="35">
        <f>RevReqDetR!K167</f>
        <v>428925</v>
      </c>
      <c r="Q167" s="35">
        <f>RevReqDetR!T167</f>
        <v>61455.440000011236</v>
      </c>
      <c r="R167" s="35">
        <f>RevReqDetR!W167</f>
        <v>0</v>
      </c>
      <c r="S167" s="35">
        <f>RevReqDetR!X167</f>
        <v>0</v>
      </c>
      <c r="T167" s="35">
        <f>RevReqDetR!Y167</f>
        <v>236432.49</v>
      </c>
      <c r="U167" s="35">
        <f t="shared" si="32"/>
        <v>253947.95000001125</v>
      </c>
      <c r="V167" s="35">
        <f>RevReqDetR!L167</f>
        <v>29910</v>
      </c>
      <c r="W167" s="35">
        <f t="shared" si="28"/>
        <v>163686.87651827279</v>
      </c>
      <c r="AA167" s="1">
        <v>2</v>
      </c>
      <c r="AB167" s="2" t="str">
        <f t="shared" si="25"/>
        <v>Oct 2021 - Sep 2022</v>
      </c>
    </row>
    <row r="168" spans="1:28" x14ac:dyDescent="0.2">
      <c r="A168" s="2">
        <f t="shared" si="24"/>
        <v>2022</v>
      </c>
      <c r="B168" s="33">
        <v>44562</v>
      </c>
      <c r="C168" s="34">
        <f>RevReqDetR!Q168</f>
        <v>14173670.869999995</v>
      </c>
      <c r="D168" s="35">
        <f>RevReqDetR!U168</f>
        <v>327788.16879997333</v>
      </c>
      <c r="E168" s="34">
        <f t="shared" si="29"/>
        <v>14501459.038799969</v>
      </c>
      <c r="F168" s="34">
        <f>RevReqDetR!E168+RevReqDetR!V168</f>
        <v>119304.00052161339</v>
      </c>
      <c r="G168" s="34">
        <f>RevReqDetR!AG168</f>
        <v>0</v>
      </c>
      <c r="H168" s="34">
        <f t="shared" si="30"/>
        <v>0</v>
      </c>
      <c r="I168" s="35">
        <f>RevReqDetR!H168</f>
        <v>135139.09</v>
      </c>
      <c r="J168" s="35">
        <f>RevReqDetR!M168</f>
        <v>135139.09</v>
      </c>
      <c r="K168" s="34">
        <f t="shared" si="26"/>
        <v>0</v>
      </c>
      <c r="L168" s="35">
        <f>RevReqDetR!N168</f>
        <v>157922.67000000001</v>
      </c>
      <c r="M168" s="35">
        <f>RevReqDetR!AA168</f>
        <v>0</v>
      </c>
      <c r="N168" s="35">
        <f t="shared" si="31"/>
        <v>157922.67000000001</v>
      </c>
      <c r="O168" s="35">
        <f>RevReqDetR!AI168</f>
        <v>7291.2</v>
      </c>
      <c r="P168" s="35">
        <f>RevReqDetR!K168</f>
        <v>293061.76000000001</v>
      </c>
      <c r="Q168" s="35">
        <f>RevReqDetR!T168</f>
        <v>0</v>
      </c>
      <c r="R168" s="35">
        <f>RevReqDetR!W168</f>
        <v>2932.97</v>
      </c>
      <c r="S168" s="35">
        <f>RevReqDetR!X168</f>
        <v>0</v>
      </c>
      <c r="T168" s="35">
        <f>RevReqDetR!Y168</f>
        <v>161245.88</v>
      </c>
      <c r="U168" s="35">
        <f t="shared" si="32"/>
        <v>128882.91000000003</v>
      </c>
      <c r="V168" s="35">
        <f>RevReqDetR!L168</f>
        <v>0</v>
      </c>
      <c r="W168" s="35">
        <f t="shared" si="28"/>
        <v>155634.96052161336</v>
      </c>
      <c r="AA168" s="1">
        <v>2</v>
      </c>
      <c r="AB168" s="2" t="str">
        <f t="shared" si="25"/>
        <v>Oct 2021 - Sep 2022</v>
      </c>
    </row>
    <row r="169" spans="1:28" x14ac:dyDescent="0.2">
      <c r="A169" s="2">
        <f t="shared" si="24"/>
        <v>2022</v>
      </c>
      <c r="B169" s="33">
        <v>44593</v>
      </c>
      <c r="C169" s="34">
        <f>RevReqDetR!Q169</f>
        <v>13981277.309999995</v>
      </c>
      <c r="D169" s="35">
        <f>RevReqDetR!U169</f>
        <v>467793.96879997331</v>
      </c>
      <c r="E169" s="34">
        <f t="shared" si="29"/>
        <v>14449071.278799968</v>
      </c>
      <c r="F169" s="34">
        <f>RevReqDetR!E169+RevReqDetR!V169</f>
        <v>107560.25994156764</v>
      </c>
      <c r="G169" s="34">
        <f>RevReqDetR!AG169</f>
        <v>0</v>
      </c>
      <c r="H169" s="34">
        <f t="shared" si="30"/>
        <v>0</v>
      </c>
      <c r="I169" s="35">
        <f>RevReqDetR!H169</f>
        <v>120703.65</v>
      </c>
      <c r="J169" s="35">
        <f>RevReqDetR!M169</f>
        <v>120703.65</v>
      </c>
      <c r="K169" s="34">
        <f t="shared" si="26"/>
        <v>0</v>
      </c>
      <c r="L169" s="35">
        <f>RevReqDetR!N169</f>
        <v>192393.56000000003</v>
      </c>
      <c r="M169" s="35">
        <f>RevReqDetR!AA169</f>
        <v>0</v>
      </c>
      <c r="N169" s="35">
        <f t="shared" si="31"/>
        <v>192393.56000000003</v>
      </c>
      <c r="O169" s="35">
        <f>RevReqDetR!AI169</f>
        <v>12398.35</v>
      </c>
      <c r="P169" s="35">
        <f>RevReqDetR!K169</f>
        <v>313097.21000000002</v>
      </c>
      <c r="Q169" s="35">
        <f>RevReqDetR!T169</f>
        <v>0</v>
      </c>
      <c r="R169" s="35">
        <f>RevReqDetR!W169</f>
        <v>0</v>
      </c>
      <c r="S169" s="35">
        <f>RevReqDetR!X169</f>
        <v>0</v>
      </c>
      <c r="T169" s="35">
        <f>RevReqDetR!Y169</f>
        <v>173091.41</v>
      </c>
      <c r="U169" s="35">
        <f t="shared" si="32"/>
        <v>140005.80000000002</v>
      </c>
      <c r="V169" s="35">
        <f>RevReqDetR!L169</f>
        <v>0</v>
      </c>
      <c r="W169" s="35">
        <f t="shared" si="28"/>
        <v>172346.36994156762</v>
      </c>
      <c r="AA169" s="1">
        <v>2</v>
      </c>
      <c r="AB169" s="2" t="str">
        <f t="shared" si="25"/>
        <v>Oct 2021 - Sep 2022</v>
      </c>
    </row>
    <row r="170" spans="1:28" x14ac:dyDescent="0.2">
      <c r="A170" s="2">
        <f t="shared" si="24"/>
        <v>2022</v>
      </c>
      <c r="B170" s="33">
        <v>44621</v>
      </c>
      <c r="C170" s="34">
        <f>RevReqDetR!Q170</f>
        <v>13673666.089999994</v>
      </c>
      <c r="D170" s="35">
        <f>RevReqDetR!U170</f>
        <v>199977.61879997453</v>
      </c>
      <c r="E170" s="34">
        <f t="shared" si="29"/>
        <v>13873643.708799969</v>
      </c>
      <c r="F170" s="34">
        <f>RevReqDetR!E170+RevReqDetR!V170</f>
        <v>116789.84878867192</v>
      </c>
      <c r="G170" s="34">
        <f>RevReqDetR!AG170</f>
        <v>0</v>
      </c>
      <c r="H170" s="34">
        <f t="shared" si="30"/>
        <v>0</v>
      </c>
      <c r="I170" s="35">
        <f>RevReqDetR!H170</f>
        <v>131787.68</v>
      </c>
      <c r="J170" s="35">
        <f>RevReqDetR!M170</f>
        <v>131787.68</v>
      </c>
      <c r="K170" s="34">
        <f t="shared" si="26"/>
        <v>0</v>
      </c>
      <c r="L170" s="35">
        <f>RevReqDetR!N170</f>
        <v>307611.21999999997</v>
      </c>
      <c r="M170" s="35">
        <f>RevReqDetR!AA170</f>
        <v>0</v>
      </c>
      <c r="N170" s="35">
        <f t="shared" si="31"/>
        <v>307611.21999999997</v>
      </c>
      <c r="O170" s="35">
        <f>RevReqDetR!AI170</f>
        <v>5660.71</v>
      </c>
      <c r="P170" s="35">
        <f>RevReqDetR!K170</f>
        <v>438900</v>
      </c>
      <c r="Q170" s="35">
        <f>RevReqDetR!T170</f>
        <v>52933.910000010044</v>
      </c>
      <c r="R170" s="35">
        <f>RevReqDetR!W170</f>
        <v>0</v>
      </c>
      <c r="S170" s="35">
        <f>RevReqDetR!X170</f>
        <v>0</v>
      </c>
      <c r="T170" s="35">
        <f>RevReqDetR!Y170</f>
        <v>242402.16</v>
      </c>
      <c r="U170" s="35">
        <f t="shared" si="32"/>
        <v>249431.75000001004</v>
      </c>
      <c r="V170" s="35">
        <f>RevReqDetR!L170</f>
        <v>498.9</v>
      </c>
      <c r="W170" s="35">
        <f t="shared" si="28"/>
        <v>180131.12878866185</v>
      </c>
      <c r="AA170" s="1">
        <v>2</v>
      </c>
      <c r="AB170" s="2" t="str">
        <f t="shared" si="25"/>
        <v>Oct 2021 - Sep 2022</v>
      </c>
    </row>
    <row r="171" spans="1:28" x14ac:dyDescent="0.2">
      <c r="A171" s="2">
        <f t="shared" si="24"/>
        <v>2022</v>
      </c>
      <c r="B171" s="33">
        <v>44652</v>
      </c>
      <c r="C171" s="34">
        <f>RevReqDetR!Q171</f>
        <v>13319398.779999994</v>
      </c>
      <c r="D171" s="35">
        <f>RevReqDetR!U171</f>
        <v>439821.61879997456</v>
      </c>
      <c r="E171" s="34">
        <f t="shared" si="29"/>
        <v>13759220.398799969</v>
      </c>
      <c r="F171" s="34">
        <f>RevReqDetR!E171+RevReqDetR!V171</f>
        <v>111730.67087909707</v>
      </c>
      <c r="G171" s="34">
        <f>RevReqDetR!AG171</f>
        <v>0</v>
      </c>
      <c r="H171" s="34">
        <f t="shared" si="30"/>
        <v>0</v>
      </c>
      <c r="I171" s="35">
        <f>RevReqDetR!H171</f>
        <v>126432.69</v>
      </c>
      <c r="J171" s="35">
        <f>RevReqDetR!M171</f>
        <v>126432.69</v>
      </c>
      <c r="K171" s="34">
        <f t="shared" si="26"/>
        <v>0</v>
      </c>
      <c r="L171" s="35">
        <f>RevReqDetR!N171</f>
        <v>354267.31</v>
      </c>
      <c r="M171" s="35">
        <f>RevReqDetR!AA171</f>
        <v>0</v>
      </c>
      <c r="N171" s="35">
        <f t="shared" si="31"/>
        <v>354267.31</v>
      </c>
      <c r="O171" s="35">
        <f>RevReqDetR!AI171</f>
        <v>8098.5379251111108</v>
      </c>
      <c r="P171" s="35">
        <f>RevReqDetR!K171</f>
        <v>480700</v>
      </c>
      <c r="Q171" s="35">
        <f>RevReqDetR!T171</f>
        <v>0</v>
      </c>
      <c r="R171" s="35">
        <f>RevReqDetR!W171</f>
        <v>0</v>
      </c>
      <c r="S171" s="35">
        <f>RevReqDetR!X171</f>
        <v>0</v>
      </c>
      <c r="T171" s="35">
        <f>RevReqDetR!Y171</f>
        <v>240856</v>
      </c>
      <c r="U171" s="35">
        <f t="shared" si="32"/>
        <v>239844</v>
      </c>
      <c r="V171" s="35">
        <f>RevReqDetR!L171</f>
        <v>0</v>
      </c>
      <c r="W171" s="35">
        <f t="shared" si="28"/>
        <v>234252.5188042082</v>
      </c>
      <c r="AA171" s="1">
        <v>1</v>
      </c>
      <c r="AB171" s="2" t="str">
        <f t="shared" si="25"/>
        <v>Oct 2021 - Sep 2022</v>
      </c>
    </row>
    <row r="172" spans="1:28" x14ac:dyDescent="0.2">
      <c r="A172" s="2">
        <f t="shared" si="24"/>
        <v>2022</v>
      </c>
      <c r="B172" s="33">
        <v>44682</v>
      </c>
      <c r="C172" s="34">
        <f>RevReqDetR!Q172</f>
        <v>12765742.339999994</v>
      </c>
      <c r="D172" s="35">
        <f>RevReqDetR!U172</f>
        <v>777546.61879997456</v>
      </c>
      <c r="E172" s="34">
        <f t="shared" si="29"/>
        <v>13543288.958799969</v>
      </c>
      <c r="F172" s="34">
        <f>RevReqDetR!E172+RevReqDetR!V172</f>
        <v>110924.35895368124</v>
      </c>
      <c r="G172" s="34">
        <f>RevReqDetR!AG172</f>
        <v>0</v>
      </c>
      <c r="H172" s="34">
        <f t="shared" si="30"/>
        <v>0</v>
      </c>
      <c r="I172" s="35">
        <f>RevReqDetR!H172</f>
        <v>123152.77</v>
      </c>
      <c r="J172" s="35">
        <f>RevReqDetR!M172</f>
        <v>123152.77</v>
      </c>
      <c r="K172" s="34">
        <f t="shared" si="26"/>
        <v>0</v>
      </c>
      <c r="L172" s="35">
        <f>RevReqDetR!N172</f>
        <v>553656.43999999994</v>
      </c>
      <c r="M172" s="35">
        <f>RevReqDetR!AA172</f>
        <v>0</v>
      </c>
      <c r="N172" s="35">
        <f t="shared" si="31"/>
        <v>553656.43999999994</v>
      </c>
      <c r="O172" s="35">
        <f>RevReqDetR!AI172</f>
        <v>8098.5379251111108</v>
      </c>
      <c r="P172" s="35">
        <f>RevReqDetR!K172</f>
        <v>676809.21</v>
      </c>
      <c r="Q172" s="35">
        <f>RevReqDetR!T172</f>
        <v>0</v>
      </c>
      <c r="R172" s="35">
        <f>RevReqDetR!W172</f>
        <v>0</v>
      </c>
      <c r="S172" s="35">
        <f>RevReqDetR!X172</f>
        <v>0</v>
      </c>
      <c r="T172" s="35">
        <f>RevReqDetR!Y172</f>
        <v>339084.21</v>
      </c>
      <c r="U172" s="35">
        <f t="shared" si="32"/>
        <v>337724.99999999994</v>
      </c>
      <c r="V172" s="35">
        <f>RevReqDetR!L172</f>
        <v>0</v>
      </c>
      <c r="W172" s="35">
        <f t="shared" si="28"/>
        <v>334954.33687879232</v>
      </c>
      <c r="AA172" s="1">
        <v>2</v>
      </c>
      <c r="AB172" s="2" t="str">
        <f t="shared" si="25"/>
        <v>Oct 2021 - Sep 2022</v>
      </c>
    </row>
    <row r="173" spans="1:28" x14ac:dyDescent="0.2">
      <c r="A173" s="2">
        <f t="shared" si="24"/>
        <v>2022</v>
      </c>
      <c r="B173" s="33">
        <v>44713</v>
      </c>
      <c r="C173" s="34">
        <f>RevReqDetR!Q173</f>
        <v>12137544.189999994</v>
      </c>
      <c r="D173" s="35">
        <f>RevReqDetR!U173</f>
        <v>372326.99999999756</v>
      </c>
      <c r="E173" s="34">
        <f t="shared" si="29"/>
        <v>12509871.189999992</v>
      </c>
      <c r="F173" s="34">
        <f>RevReqDetR!E173+RevReqDetR!V173</f>
        <v>108833.0870135494</v>
      </c>
      <c r="G173" s="34">
        <f>RevReqDetR!AG173</f>
        <v>0</v>
      </c>
      <c r="H173" s="34">
        <f t="shared" si="30"/>
        <v>0</v>
      </c>
      <c r="I173" s="35">
        <f>RevReqDetR!H173</f>
        <v>118026.85</v>
      </c>
      <c r="J173" s="35">
        <f>RevReqDetR!M173</f>
        <v>118026.85</v>
      </c>
      <c r="K173" s="34">
        <f t="shared" si="26"/>
        <v>0</v>
      </c>
      <c r="L173" s="35">
        <f>RevReqDetR!N173</f>
        <v>628198.15</v>
      </c>
      <c r="M173" s="35">
        <f>RevReqDetR!AA173</f>
        <v>0</v>
      </c>
      <c r="N173" s="35">
        <f t="shared" si="31"/>
        <v>628198.15</v>
      </c>
      <c r="O173" s="35">
        <f>RevReqDetR!AI173</f>
        <v>8098.5379251111108</v>
      </c>
      <c r="P173" s="35">
        <f>RevReqDetR!K173</f>
        <v>746225</v>
      </c>
      <c r="Q173" s="35">
        <f>RevReqDetR!T173</f>
        <v>17588.381200022995</v>
      </c>
      <c r="R173" s="35">
        <f>RevReqDetR!W173</f>
        <v>2851.75</v>
      </c>
      <c r="S173" s="35">
        <f>RevReqDetR!X173</f>
        <v>0</v>
      </c>
      <c r="T173" s="35">
        <f>RevReqDetR!Y173</f>
        <v>373898</v>
      </c>
      <c r="U173" s="35">
        <f t="shared" si="32"/>
        <v>387063.631200023</v>
      </c>
      <c r="V173" s="35">
        <f>RevReqDetR!L173</f>
        <v>0</v>
      </c>
      <c r="W173" s="35">
        <f t="shared" si="28"/>
        <v>358066.14373863756</v>
      </c>
      <c r="AA173" s="1">
        <v>2</v>
      </c>
      <c r="AB173" s="2" t="str">
        <f t="shared" si="25"/>
        <v>Oct 2021 - Sep 2022</v>
      </c>
    </row>
    <row r="174" spans="1:28" x14ac:dyDescent="0.2">
      <c r="A174" s="2">
        <f t="shared" si="24"/>
        <v>2022</v>
      </c>
      <c r="B174" s="33">
        <v>44743</v>
      </c>
      <c r="C174" s="34">
        <f>RevReqDetR!Q174</f>
        <v>11378079.449999994</v>
      </c>
      <c r="D174" s="35">
        <f>RevReqDetR!U174</f>
        <v>435131.99999999756</v>
      </c>
      <c r="E174" s="34">
        <f t="shared" si="29"/>
        <v>11813211.449999992</v>
      </c>
      <c r="F174" s="34">
        <f>RevReqDetR!E174+RevReqDetR!V174</f>
        <v>100770.51959166277</v>
      </c>
      <c r="G174" s="34">
        <f>RevReqDetR!AG174</f>
        <v>0</v>
      </c>
      <c r="H174" s="34">
        <f t="shared" si="30"/>
        <v>0</v>
      </c>
      <c r="I174" s="35">
        <f>RevReqDetR!H174</f>
        <v>112210.81</v>
      </c>
      <c r="J174" s="35">
        <f>RevReqDetR!M174</f>
        <v>112210.81</v>
      </c>
      <c r="K174" s="34">
        <f t="shared" si="26"/>
        <v>0</v>
      </c>
      <c r="L174" s="35">
        <f>RevReqDetR!N174</f>
        <v>759464.74</v>
      </c>
      <c r="M174" s="35">
        <f>RevReqDetR!AA174</f>
        <v>0</v>
      </c>
      <c r="N174" s="35">
        <f t="shared" si="31"/>
        <v>759464.74</v>
      </c>
      <c r="O174" s="35">
        <f>RevReqDetR!AI174</f>
        <v>8098.5379251111108</v>
      </c>
      <c r="P174" s="35">
        <f>RevReqDetR!K174</f>
        <v>871675.55</v>
      </c>
      <c r="Q174" s="35">
        <f>RevReqDetR!T174</f>
        <v>0</v>
      </c>
      <c r="R174" s="35">
        <f>RevReqDetR!W174</f>
        <v>1335.35</v>
      </c>
      <c r="S174" s="35">
        <f>RevReqDetR!X174</f>
        <v>0</v>
      </c>
      <c r="T174" s="35">
        <f>RevReqDetR!Y174</f>
        <v>436543.55</v>
      </c>
      <c r="U174" s="35">
        <f t="shared" si="32"/>
        <v>433796.65000000008</v>
      </c>
      <c r="V174" s="35">
        <f>RevReqDetR!L174</f>
        <v>0</v>
      </c>
      <c r="W174" s="35">
        <f t="shared" si="28"/>
        <v>434537.14751677384</v>
      </c>
      <c r="AA174" s="1">
        <v>2</v>
      </c>
      <c r="AB174" s="2" t="str">
        <f t="shared" si="25"/>
        <v>Oct 2021 - Sep 2022</v>
      </c>
    </row>
    <row r="175" spans="1:28" x14ac:dyDescent="0.2">
      <c r="A175" s="2">
        <f t="shared" si="24"/>
        <v>2022</v>
      </c>
      <c r="B175" s="33">
        <v>44774</v>
      </c>
      <c r="C175" s="34">
        <f>RevReqDetR!Q175</f>
        <v>10636333.899999993</v>
      </c>
      <c r="D175" s="35">
        <f>RevReqDetR!U175</f>
        <v>857702.99999999756</v>
      </c>
      <c r="E175" s="34">
        <f t="shared" si="29"/>
        <v>11494036.899999991</v>
      </c>
      <c r="F175" s="34">
        <f>RevReqDetR!E175+RevReqDetR!V175</f>
        <v>95260.042927624629</v>
      </c>
      <c r="G175" s="34">
        <f>RevReqDetR!AG175</f>
        <v>0</v>
      </c>
      <c r="H175" s="34">
        <f t="shared" si="30"/>
        <v>0</v>
      </c>
      <c r="I175" s="35">
        <f>RevReqDetR!H175</f>
        <v>105179.45</v>
      </c>
      <c r="J175" s="35">
        <f>RevReqDetR!M175</f>
        <v>105179.45</v>
      </c>
      <c r="K175" s="34">
        <f t="shared" si="26"/>
        <v>0</v>
      </c>
      <c r="L175" s="35">
        <f>RevReqDetR!N175</f>
        <v>741745.55</v>
      </c>
      <c r="M175" s="35">
        <f>RevReqDetR!AA175</f>
        <v>0</v>
      </c>
      <c r="N175" s="35">
        <f t="shared" si="31"/>
        <v>741745.55</v>
      </c>
      <c r="O175" s="35">
        <f>RevReqDetR!AI175</f>
        <v>8098.5379251111108</v>
      </c>
      <c r="P175" s="35">
        <f>RevReqDetR!K175</f>
        <v>846925</v>
      </c>
      <c r="Q175" s="35">
        <f>RevReqDetR!T175</f>
        <v>0</v>
      </c>
      <c r="R175" s="35">
        <f>RevReqDetR!W175</f>
        <v>0</v>
      </c>
      <c r="S175" s="35">
        <f>RevReqDetR!X175</f>
        <v>0</v>
      </c>
      <c r="T175" s="35">
        <f>RevReqDetR!Y175</f>
        <v>424354</v>
      </c>
      <c r="U175" s="35">
        <f t="shared" si="32"/>
        <v>422571</v>
      </c>
      <c r="V175" s="35">
        <f>RevReqDetR!L175</f>
        <v>0</v>
      </c>
      <c r="W175" s="35">
        <f t="shared" si="28"/>
        <v>422533.13085273583</v>
      </c>
      <c r="AA175" s="1">
        <v>2</v>
      </c>
      <c r="AB175" s="2" t="str">
        <f t="shared" si="25"/>
        <v>Oct 2021 - Sep 2022</v>
      </c>
    </row>
    <row r="176" spans="1:28" x14ac:dyDescent="0.2">
      <c r="A176" s="2">
        <f t="shared" si="24"/>
        <v>2022</v>
      </c>
      <c r="B176" s="33">
        <v>44805</v>
      </c>
      <c r="C176" s="34">
        <f>RevReqDetR!Q176</f>
        <v>9900546.0599999931</v>
      </c>
      <c r="D176" s="35">
        <f>RevReqDetR!U176</f>
        <v>1273874.9999999977</v>
      </c>
      <c r="E176" s="34">
        <f t="shared" si="29"/>
        <v>11174421.059999991</v>
      </c>
      <c r="F176" s="34">
        <f>RevReqDetR!E176+RevReqDetR!V176</f>
        <v>92523.646292018035</v>
      </c>
      <c r="G176" s="34">
        <f>RevReqDetR!AG176</f>
        <v>0</v>
      </c>
      <c r="H176" s="34">
        <f t="shared" si="30"/>
        <v>0</v>
      </c>
      <c r="I176" s="35">
        <f>RevReqDetR!H176</f>
        <v>98312.16</v>
      </c>
      <c r="J176" s="35">
        <f>RevReqDetR!M176</f>
        <v>98312.16</v>
      </c>
      <c r="K176" s="34">
        <f t="shared" si="26"/>
        <v>0</v>
      </c>
      <c r="L176" s="35">
        <f>RevReqDetR!N176</f>
        <v>735787.84</v>
      </c>
      <c r="M176" s="35">
        <f>RevReqDetR!AA176</f>
        <v>0</v>
      </c>
      <c r="N176" s="35">
        <f t="shared" si="31"/>
        <v>735787.84</v>
      </c>
      <c r="O176" s="35">
        <f>RevReqDetR!AI176</f>
        <v>8098.5379251111108</v>
      </c>
      <c r="P176" s="35">
        <f>RevReqDetR!K176</f>
        <v>834100</v>
      </c>
      <c r="Q176" s="35">
        <f>RevReqDetR!T176</f>
        <v>0</v>
      </c>
      <c r="R176" s="35">
        <f>RevReqDetR!W176</f>
        <v>0</v>
      </c>
      <c r="S176" s="35">
        <f>RevReqDetR!X176</f>
        <v>0</v>
      </c>
      <c r="T176" s="35">
        <f>RevReqDetR!Y176</f>
        <v>417928</v>
      </c>
      <c r="U176" s="35">
        <f t="shared" si="32"/>
        <v>416172</v>
      </c>
      <c r="V176" s="35">
        <f>RevReqDetR!L176</f>
        <v>0</v>
      </c>
      <c r="W176" s="35">
        <f t="shared" si="28"/>
        <v>420238.0242171291</v>
      </c>
      <c r="AA176" s="1">
        <v>1</v>
      </c>
      <c r="AB176" s="2" t="str">
        <f t="shared" si="25"/>
        <v>Oct 2021 - Sep 2022</v>
      </c>
    </row>
    <row r="177" spans="1:28" x14ac:dyDescent="0.2">
      <c r="A177" s="2">
        <f t="shared" si="24"/>
        <v>2022</v>
      </c>
      <c r="B177" s="33">
        <v>44835</v>
      </c>
      <c r="C177" s="34">
        <f>RevReqDetR!Q177</f>
        <v>9225396.0799999926</v>
      </c>
      <c r="D177" s="35">
        <f>RevReqDetR!U177</f>
        <v>382517.99999999767</v>
      </c>
      <c r="E177" s="34">
        <f t="shared" si="29"/>
        <v>9607914.0799999908</v>
      </c>
      <c r="F177" s="34">
        <f>RevReqDetR!E177+RevReqDetR!V177</f>
        <v>89892.482530363952</v>
      </c>
      <c r="G177" s="34">
        <f>RevReqDetR!AG177</f>
        <v>0</v>
      </c>
      <c r="H177" s="34">
        <f t="shared" si="30"/>
        <v>0</v>
      </c>
      <c r="I177" s="35">
        <f>RevReqDetR!H177</f>
        <v>91500.02</v>
      </c>
      <c r="J177" s="35">
        <f>RevReqDetR!M177</f>
        <v>91500.02</v>
      </c>
      <c r="K177" s="34">
        <f t="shared" si="26"/>
        <v>0</v>
      </c>
      <c r="L177" s="35">
        <f>RevReqDetR!N177</f>
        <v>675149.98</v>
      </c>
      <c r="M177" s="35">
        <f>RevReqDetR!AA177</f>
        <v>0</v>
      </c>
      <c r="N177" s="35">
        <f t="shared" si="31"/>
        <v>675149.98</v>
      </c>
      <c r="O177" s="35">
        <f>RevReqDetR!AI177</f>
        <v>8098.5379251111108</v>
      </c>
      <c r="P177" s="35">
        <f>RevReqDetR!K177</f>
        <v>766650</v>
      </c>
      <c r="Q177" s="35">
        <f>RevReqDetR!T177</f>
        <v>0</v>
      </c>
      <c r="R177" s="35">
        <f>RevReqDetR!W177</f>
        <v>4568.75</v>
      </c>
      <c r="S177" s="35">
        <f>RevReqDetR!X177</f>
        <v>0</v>
      </c>
      <c r="T177" s="35">
        <f>RevReqDetR!Y177</f>
        <v>384132</v>
      </c>
      <c r="U177" s="35">
        <f t="shared" si="32"/>
        <v>377949.25</v>
      </c>
      <c r="V177" s="35">
        <f>RevReqDetR!L177</f>
        <v>0</v>
      </c>
      <c r="W177" s="35">
        <f t="shared" si="28"/>
        <v>395191.75045547506</v>
      </c>
      <c r="AA177" s="1">
        <v>2</v>
      </c>
      <c r="AB177" s="2" t="str">
        <f t="shared" si="25"/>
        <v>Oct 2022 - Sep 2023</v>
      </c>
    </row>
    <row r="178" spans="1:28" x14ac:dyDescent="0.2">
      <c r="A178" s="2">
        <f t="shared" si="24"/>
        <v>2022</v>
      </c>
      <c r="B178" s="33">
        <v>44866</v>
      </c>
      <c r="C178" s="34">
        <f>RevReqDetR!Q178</f>
        <v>8676775.2899999935</v>
      </c>
      <c r="D178" s="35">
        <f>RevReqDetR!U178</f>
        <v>698912.99999999767</v>
      </c>
      <c r="E178" s="34">
        <f t="shared" si="29"/>
        <v>9375688.2899999917</v>
      </c>
      <c r="F178" s="34">
        <f>RevReqDetR!E178+RevReqDetR!V178</f>
        <v>77346.304326516838</v>
      </c>
      <c r="G178" s="34">
        <f>RevReqDetR!AG178</f>
        <v>0</v>
      </c>
      <c r="H178" s="34">
        <f t="shared" si="30"/>
        <v>0</v>
      </c>
      <c r="I178" s="35">
        <f>RevReqDetR!H178</f>
        <v>85249.27</v>
      </c>
      <c r="J178" s="35">
        <f>RevReqDetR!M178</f>
        <v>85249.27</v>
      </c>
      <c r="K178" s="34">
        <f t="shared" si="26"/>
        <v>0</v>
      </c>
      <c r="L178" s="35">
        <f>RevReqDetR!N178</f>
        <v>548620.78999999992</v>
      </c>
      <c r="M178" s="35">
        <f>RevReqDetR!AA178</f>
        <v>0</v>
      </c>
      <c r="N178" s="35">
        <f t="shared" si="31"/>
        <v>548620.78999999992</v>
      </c>
      <c r="O178" s="35">
        <f>RevReqDetR!AI178</f>
        <v>8098.5379251111108</v>
      </c>
      <c r="P178" s="35">
        <f>RevReqDetR!K178</f>
        <v>633870.05999999994</v>
      </c>
      <c r="Q178" s="35">
        <f>RevReqDetR!T178</f>
        <v>0</v>
      </c>
      <c r="R178" s="35">
        <f>RevReqDetR!W178</f>
        <v>0</v>
      </c>
      <c r="S178" s="35">
        <f>RevReqDetR!X178</f>
        <v>0</v>
      </c>
      <c r="T178" s="35">
        <f>RevReqDetR!Y178</f>
        <v>317461.84000000003</v>
      </c>
      <c r="U178" s="35">
        <f t="shared" si="32"/>
        <v>316408.21999999991</v>
      </c>
      <c r="V178" s="35">
        <f>RevReqDetR!L178</f>
        <v>0</v>
      </c>
      <c r="W178" s="35">
        <f t="shared" si="28"/>
        <v>317657.41225162795</v>
      </c>
      <c r="AA178" s="1">
        <v>2</v>
      </c>
      <c r="AB178" s="2" t="str">
        <f t="shared" si="25"/>
        <v>Oct 2022 - Sep 2023</v>
      </c>
    </row>
    <row r="179" spans="1:28" x14ac:dyDescent="0.2">
      <c r="A179" s="2">
        <f t="shared" si="24"/>
        <v>2022</v>
      </c>
      <c r="B179" s="33">
        <v>44896</v>
      </c>
      <c r="C179" s="34">
        <f>RevReqDetR!Q179</f>
        <v>8278145.2899999935</v>
      </c>
      <c r="D179" s="35">
        <f>RevReqDetR!U179</f>
        <v>238895.99999999767</v>
      </c>
      <c r="E179" s="34">
        <f t="shared" si="29"/>
        <v>8517041.2899999917</v>
      </c>
      <c r="F179" s="34">
        <f>RevReqDetR!E179+RevReqDetR!V179</f>
        <v>75418.973841616404</v>
      </c>
      <c r="G179" s="34">
        <f>RevReqDetR!AG179</f>
        <v>0</v>
      </c>
      <c r="H179" s="34">
        <f t="shared" si="30"/>
        <v>0</v>
      </c>
      <c r="I179" s="35">
        <f>RevReqDetR!H179</f>
        <v>80169.999999999985</v>
      </c>
      <c r="J179" s="35">
        <f>RevReqDetR!M179</f>
        <v>80169.999999999985</v>
      </c>
      <c r="K179" s="34">
        <f t="shared" si="26"/>
        <v>0</v>
      </c>
      <c r="L179" s="35">
        <f>RevReqDetR!N179</f>
        <v>398630</v>
      </c>
      <c r="M179" s="35">
        <f>RevReqDetR!AA179</f>
        <v>0</v>
      </c>
      <c r="N179" s="35">
        <f t="shared" si="31"/>
        <v>398630</v>
      </c>
      <c r="O179" s="35">
        <f>RevReqDetR!AI179</f>
        <v>8098.5379251111108</v>
      </c>
      <c r="P179" s="35">
        <f>RevReqDetR!K179</f>
        <v>478800</v>
      </c>
      <c r="Q179" s="35">
        <f>RevReqDetR!T179</f>
        <v>0</v>
      </c>
      <c r="R179" s="35">
        <f>RevReqDetR!W179</f>
        <v>2506.65</v>
      </c>
      <c r="S179" s="35">
        <f>RevReqDetR!X179</f>
        <v>0</v>
      </c>
      <c r="T179" s="35">
        <f>RevReqDetR!Y179</f>
        <v>239904</v>
      </c>
      <c r="U179" s="35">
        <f t="shared" si="32"/>
        <v>236389.34999999998</v>
      </c>
      <c r="V179" s="35">
        <f>RevReqDetR!L179</f>
        <v>0</v>
      </c>
      <c r="W179" s="35">
        <f t="shared" si="28"/>
        <v>245758.16176672757</v>
      </c>
      <c r="AA179" s="1">
        <v>2</v>
      </c>
      <c r="AB179" s="2" t="str">
        <f t="shared" si="25"/>
        <v>Oct 2022 - Sep 2023</v>
      </c>
    </row>
    <row r="180" spans="1:28" x14ac:dyDescent="0.2">
      <c r="A180" s="2">
        <f t="shared" si="24"/>
        <v>2023</v>
      </c>
      <c r="B180" s="33">
        <v>44927</v>
      </c>
      <c r="C180" s="34">
        <f>RevReqDetR!Q180</f>
        <v>8047774.6399999931</v>
      </c>
      <c r="D180" s="35">
        <f>RevReqDetR!U180</f>
        <v>391997.99999999767</v>
      </c>
      <c r="E180" s="34">
        <f t="shared" si="29"/>
        <v>8439772.6399999913</v>
      </c>
      <c r="F180" s="34">
        <f>RevReqDetR!E180+RevReqDetR!V180</f>
        <v>68589.074489933584</v>
      </c>
      <c r="G180" s="34">
        <f>RevReqDetR!AG180</f>
        <v>0</v>
      </c>
      <c r="H180" s="34">
        <f t="shared" si="30"/>
        <v>0</v>
      </c>
      <c r="I180" s="35">
        <f>RevReqDetR!H180</f>
        <v>76479.350000000006</v>
      </c>
      <c r="J180" s="35">
        <f>RevReqDetR!M180</f>
        <v>76479.350000000006</v>
      </c>
      <c r="K180" s="34">
        <f t="shared" si="26"/>
        <v>0</v>
      </c>
      <c r="L180" s="35">
        <f>RevReqDetR!N180</f>
        <v>230370.65</v>
      </c>
      <c r="M180" s="35">
        <f>RevReqDetR!AA180</f>
        <v>0</v>
      </c>
      <c r="N180" s="35">
        <f t="shared" si="31"/>
        <v>230370.65</v>
      </c>
      <c r="O180" s="35">
        <f>RevReqDetR!AI180</f>
        <v>8352.0817758469821</v>
      </c>
      <c r="P180" s="35">
        <f>RevReqDetR!K180</f>
        <v>306850</v>
      </c>
      <c r="Q180" s="35">
        <f>RevReqDetR!T180</f>
        <v>0</v>
      </c>
      <c r="R180" s="35">
        <f>RevReqDetR!W180</f>
        <v>0</v>
      </c>
      <c r="S180" s="35">
        <f>RevReqDetR!X180</f>
        <v>0</v>
      </c>
      <c r="T180" s="35">
        <f>RevReqDetR!Y180</f>
        <v>153748</v>
      </c>
      <c r="U180" s="35">
        <f t="shared" si="32"/>
        <v>153102</v>
      </c>
      <c r="V180" s="35">
        <f>RevReqDetR!L180</f>
        <v>0</v>
      </c>
      <c r="W180" s="35">
        <f t="shared" si="28"/>
        <v>154209.80626578059</v>
      </c>
      <c r="AA180" s="1">
        <v>2</v>
      </c>
      <c r="AB180" s="2" t="str">
        <f t="shared" si="25"/>
        <v>Oct 2022 - Sep 2023</v>
      </c>
    </row>
    <row r="181" spans="1:28" x14ac:dyDescent="0.2">
      <c r="A181" s="2">
        <f t="shared" si="24"/>
        <v>2023</v>
      </c>
      <c r="B181" s="33">
        <v>44958</v>
      </c>
      <c r="C181" s="34">
        <f>RevReqDetR!Q181</f>
        <v>7848046.1299999934</v>
      </c>
      <c r="D181" s="35">
        <f>RevReqDetR!U181</f>
        <v>528746.99999999767</v>
      </c>
      <c r="E181" s="34">
        <f t="shared" si="29"/>
        <v>8376793.1299999915</v>
      </c>
      <c r="F181" s="34">
        <f>RevReqDetR!E181+RevReqDetR!V181</f>
        <v>67673.913440528559</v>
      </c>
      <c r="G181" s="34">
        <f>RevReqDetR!AG181</f>
        <v>0</v>
      </c>
      <c r="H181" s="34">
        <f t="shared" si="30"/>
        <v>0</v>
      </c>
      <c r="I181" s="35">
        <f>RevReqDetR!H181</f>
        <v>74346.490000000005</v>
      </c>
      <c r="J181" s="35">
        <f>RevReqDetR!M181</f>
        <v>74346.490000000005</v>
      </c>
      <c r="K181" s="34">
        <f t="shared" si="26"/>
        <v>0</v>
      </c>
      <c r="L181" s="35">
        <f>RevReqDetR!N181</f>
        <v>199728.51</v>
      </c>
      <c r="M181" s="35">
        <f>RevReqDetR!AA181</f>
        <v>0</v>
      </c>
      <c r="N181" s="35">
        <f t="shared" si="31"/>
        <v>199728.51</v>
      </c>
      <c r="O181" s="35">
        <f>RevReqDetR!AI181</f>
        <v>8352.0817758469821</v>
      </c>
      <c r="P181" s="35">
        <f>RevReqDetR!K181</f>
        <v>274075</v>
      </c>
      <c r="Q181" s="35">
        <f>RevReqDetR!T181</f>
        <v>0</v>
      </c>
      <c r="R181" s="35">
        <f>RevReqDetR!W181</f>
        <v>0</v>
      </c>
      <c r="S181" s="35">
        <f>RevReqDetR!X181</f>
        <v>0</v>
      </c>
      <c r="T181" s="35">
        <f>RevReqDetR!Y181</f>
        <v>137326</v>
      </c>
      <c r="U181" s="35">
        <f t="shared" si="32"/>
        <v>136749</v>
      </c>
      <c r="V181" s="35">
        <f>RevReqDetR!L181</f>
        <v>0</v>
      </c>
      <c r="W181" s="35">
        <f t="shared" si="28"/>
        <v>139005.50521637558</v>
      </c>
      <c r="AA181" s="1">
        <v>1</v>
      </c>
      <c r="AB181" s="2" t="str">
        <f t="shared" si="25"/>
        <v>Oct 2022 - Sep 2023</v>
      </c>
    </row>
    <row r="182" spans="1:28" x14ac:dyDescent="0.2">
      <c r="A182" s="2">
        <f t="shared" si="24"/>
        <v>2023</v>
      </c>
      <c r="B182" s="33">
        <v>44986</v>
      </c>
      <c r="C182" s="34">
        <f>RevReqDetR!Q182</f>
        <v>7580581.0599999931</v>
      </c>
      <c r="D182" s="35">
        <f>RevReqDetR!U182</f>
        <v>169691.99999999767</v>
      </c>
      <c r="E182" s="34">
        <f t="shared" si="29"/>
        <v>7750273.0599999912</v>
      </c>
      <c r="F182" s="34">
        <f>RevReqDetR!E182+RevReqDetR!V182</f>
        <v>67367.6811531766</v>
      </c>
      <c r="G182" s="34">
        <f>RevReqDetR!AG182</f>
        <v>0</v>
      </c>
      <c r="H182" s="34">
        <f t="shared" si="30"/>
        <v>0</v>
      </c>
      <c r="I182" s="35">
        <f>RevReqDetR!H182</f>
        <v>72497.37000000001</v>
      </c>
      <c r="J182" s="35">
        <f>RevReqDetR!M182</f>
        <v>72497.37000000001</v>
      </c>
      <c r="K182" s="34">
        <f t="shared" si="26"/>
        <v>0</v>
      </c>
      <c r="L182" s="35">
        <f>RevReqDetR!N182</f>
        <v>267465.07</v>
      </c>
      <c r="M182" s="35">
        <f>RevReqDetR!AA182</f>
        <v>0</v>
      </c>
      <c r="N182" s="35">
        <f t="shared" si="31"/>
        <v>267465.07</v>
      </c>
      <c r="O182" s="35">
        <f>RevReqDetR!AI182</f>
        <v>8352.0817758469821</v>
      </c>
      <c r="P182" s="35">
        <f>RevReqDetR!K182</f>
        <v>339962.44</v>
      </c>
      <c r="Q182" s="35">
        <f>RevReqDetR!T182</f>
        <v>0</v>
      </c>
      <c r="R182" s="35">
        <f>RevReqDetR!W182</f>
        <v>1896.35</v>
      </c>
      <c r="S182" s="35">
        <f>RevReqDetR!X182</f>
        <v>0</v>
      </c>
      <c r="T182" s="35">
        <f>RevReqDetR!Y182</f>
        <v>170270.44</v>
      </c>
      <c r="U182" s="35">
        <f t="shared" si="32"/>
        <v>167795.65000000002</v>
      </c>
      <c r="V182" s="35">
        <f>RevReqDetR!L182</f>
        <v>0</v>
      </c>
      <c r="W182" s="35">
        <f t="shared" si="28"/>
        <v>175389.18292902358</v>
      </c>
      <c r="AA182" s="1">
        <v>2</v>
      </c>
      <c r="AB182" s="2" t="str">
        <f t="shared" si="25"/>
        <v>Oct 2022 - Sep 2023</v>
      </c>
    </row>
    <row r="183" spans="1:28" x14ac:dyDescent="0.2">
      <c r="A183" s="2">
        <f t="shared" si="24"/>
        <v>2023</v>
      </c>
      <c r="B183" s="33">
        <v>45017</v>
      </c>
      <c r="C183" s="34">
        <f>RevReqDetR!Q183</f>
        <v>7243005.6999999927</v>
      </c>
      <c r="D183" s="35">
        <f>RevReqDetR!U183</f>
        <v>373037.99999999767</v>
      </c>
      <c r="E183" s="34">
        <f t="shared" si="29"/>
        <v>7616043.6999999899</v>
      </c>
      <c r="F183" s="34">
        <f>RevReqDetR!E183+RevReqDetR!V183</f>
        <v>62366.077854505122</v>
      </c>
      <c r="G183" s="34">
        <f>RevReqDetR!AG183</f>
        <v>0</v>
      </c>
      <c r="H183" s="34">
        <f t="shared" si="30"/>
        <v>0</v>
      </c>
      <c r="I183" s="35">
        <f>RevReqDetR!H183</f>
        <v>70021.090000000011</v>
      </c>
      <c r="J183" s="35">
        <f>RevReqDetR!M183</f>
        <v>70021.090000000011</v>
      </c>
      <c r="K183" s="34">
        <f t="shared" si="26"/>
        <v>0</v>
      </c>
      <c r="L183" s="35">
        <f>RevReqDetR!N183</f>
        <v>337575.36</v>
      </c>
      <c r="M183" s="35">
        <f>RevReqDetR!AA183</f>
        <v>0</v>
      </c>
      <c r="N183" s="35">
        <f t="shared" si="31"/>
        <v>337575.36</v>
      </c>
      <c r="O183" s="35">
        <f>RevReqDetR!AI183</f>
        <v>8352.0817758469821</v>
      </c>
      <c r="P183" s="35">
        <f>RevReqDetR!K183</f>
        <v>407596.45</v>
      </c>
      <c r="Q183" s="35">
        <f>RevReqDetR!T183</f>
        <v>0</v>
      </c>
      <c r="R183" s="35">
        <f>RevReqDetR!W183</f>
        <v>0</v>
      </c>
      <c r="S183" s="35">
        <f>RevReqDetR!X183</f>
        <v>0</v>
      </c>
      <c r="T183" s="35">
        <f>RevReqDetR!Y183</f>
        <v>204204</v>
      </c>
      <c r="U183" s="35">
        <f t="shared" si="32"/>
        <v>203392.45</v>
      </c>
      <c r="V183" s="35">
        <f>RevReqDetR!L183</f>
        <v>0</v>
      </c>
      <c r="W183" s="35">
        <f t="shared" si="28"/>
        <v>204901.06963035208</v>
      </c>
      <c r="AA183" s="1">
        <v>2</v>
      </c>
      <c r="AB183" s="2" t="str">
        <f t="shared" si="25"/>
        <v>Oct 2022 - Sep 2023</v>
      </c>
    </row>
    <row r="184" spans="1:28" x14ac:dyDescent="0.2">
      <c r="A184" s="2">
        <f t="shared" si="24"/>
        <v>2023</v>
      </c>
      <c r="B184" s="33">
        <v>45047</v>
      </c>
      <c r="C184" s="34">
        <f>RevReqDetR!Q184</f>
        <v>6775526.3999999929</v>
      </c>
      <c r="D184" s="35">
        <f>RevReqDetR!U184</f>
        <v>639662.99999999767</v>
      </c>
      <c r="E184" s="34">
        <f t="shared" si="29"/>
        <v>7415189.3999999911</v>
      </c>
      <c r="F184" s="34">
        <f>RevReqDetR!E184+RevReqDetR!V184</f>
        <v>61377.269661839418</v>
      </c>
      <c r="G184" s="34">
        <f>RevReqDetR!AG184</f>
        <v>0</v>
      </c>
      <c r="H184" s="34">
        <f t="shared" si="30"/>
        <v>0</v>
      </c>
      <c r="I184" s="35">
        <f>RevReqDetR!H184</f>
        <v>66895.699999999983</v>
      </c>
      <c r="J184" s="35">
        <f>RevReqDetR!M184</f>
        <v>66895.699999999983</v>
      </c>
      <c r="K184" s="34">
        <f t="shared" si="26"/>
        <v>0</v>
      </c>
      <c r="L184" s="35">
        <f>RevReqDetR!N184</f>
        <v>467479.30000000005</v>
      </c>
      <c r="M184" s="35">
        <f>RevReqDetR!AA184</f>
        <v>0</v>
      </c>
      <c r="N184" s="35">
        <f t="shared" si="31"/>
        <v>467479.30000000005</v>
      </c>
      <c r="O184" s="35">
        <f>RevReqDetR!AI184</f>
        <v>8352.0817758469821</v>
      </c>
      <c r="P184" s="35">
        <f>RevReqDetR!K184</f>
        <v>534375</v>
      </c>
      <c r="Q184" s="35">
        <f>RevReqDetR!T184</f>
        <v>0</v>
      </c>
      <c r="R184" s="35">
        <f>RevReqDetR!W184</f>
        <v>0</v>
      </c>
      <c r="S184" s="35">
        <f>RevReqDetR!X184</f>
        <v>0</v>
      </c>
      <c r="T184" s="35">
        <f>RevReqDetR!Y184</f>
        <v>267750</v>
      </c>
      <c r="U184" s="35">
        <f t="shared" si="32"/>
        <v>266625</v>
      </c>
      <c r="V184" s="35">
        <f>RevReqDetR!L184</f>
        <v>0</v>
      </c>
      <c r="W184" s="35">
        <f t="shared" si="28"/>
        <v>270583.65143768652</v>
      </c>
      <c r="AA184" s="1">
        <v>2</v>
      </c>
      <c r="AB184" s="2" t="str">
        <f t="shared" si="25"/>
        <v>Oct 2022 - Sep 2023</v>
      </c>
    </row>
    <row r="185" spans="1:28" x14ac:dyDescent="0.2">
      <c r="A185" s="2">
        <f t="shared" si="24"/>
        <v>2023</v>
      </c>
      <c r="B185" s="33">
        <v>45078</v>
      </c>
      <c r="C185" s="34">
        <f>RevReqDetR!Q185</f>
        <v>6244819.0799999926</v>
      </c>
      <c r="D185" s="35">
        <f>RevReqDetR!U185</f>
        <v>296012.99999999767</v>
      </c>
      <c r="E185" s="34">
        <f t="shared" si="29"/>
        <v>6540832.0799999908</v>
      </c>
      <c r="F185" s="34">
        <f>RevReqDetR!E185+RevReqDetR!V185</f>
        <v>59468.274846597327</v>
      </c>
      <c r="G185" s="34">
        <f>RevReqDetR!AG185</f>
        <v>0</v>
      </c>
      <c r="H185" s="34">
        <f t="shared" si="30"/>
        <v>0</v>
      </c>
      <c r="I185" s="35">
        <f>RevReqDetR!H185</f>
        <v>62567.68</v>
      </c>
      <c r="J185" s="35">
        <f>RevReqDetR!M185</f>
        <v>62567.68</v>
      </c>
      <c r="K185" s="34">
        <f t="shared" si="26"/>
        <v>0</v>
      </c>
      <c r="L185" s="35">
        <f>RevReqDetR!N185</f>
        <v>530707.31999999995</v>
      </c>
      <c r="M185" s="35">
        <f>RevReqDetR!AA185</f>
        <v>0</v>
      </c>
      <c r="N185" s="35">
        <f t="shared" si="31"/>
        <v>530707.31999999995</v>
      </c>
      <c r="O185" s="35">
        <f>RevReqDetR!AI185</f>
        <v>8352.0817758469821</v>
      </c>
      <c r="P185" s="35">
        <f>RevReqDetR!K185</f>
        <v>593275</v>
      </c>
      <c r="Q185" s="35">
        <f>RevReqDetR!T185</f>
        <v>0</v>
      </c>
      <c r="R185" s="35">
        <f>RevReqDetR!W185</f>
        <v>2294.15</v>
      </c>
      <c r="S185" s="35">
        <f>RevReqDetR!X185</f>
        <v>0</v>
      </c>
      <c r="T185" s="35">
        <f>RevReqDetR!Y185</f>
        <v>297262</v>
      </c>
      <c r="U185" s="35">
        <f t="shared" si="32"/>
        <v>293718.84999999998</v>
      </c>
      <c r="V185" s="35">
        <f>RevReqDetR!L185</f>
        <v>0</v>
      </c>
      <c r="W185" s="35">
        <f t="shared" si="28"/>
        <v>304808.82662244432</v>
      </c>
      <c r="AA185" s="1">
        <v>2</v>
      </c>
      <c r="AB185" s="2" t="str">
        <f t="shared" si="25"/>
        <v>Oct 2022 - Sep 2023</v>
      </c>
    </row>
    <row r="186" spans="1:28" x14ac:dyDescent="0.2">
      <c r="A186" s="2">
        <f t="shared" si="24"/>
        <v>2023</v>
      </c>
      <c r="B186" s="33">
        <v>45108</v>
      </c>
      <c r="C186" s="34">
        <f>RevReqDetR!Q186</f>
        <v>5597098.2899999926</v>
      </c>
      <c r="D186" s="35">
        <f>RevReqDetR!U186</f>
        <v>351944.99999999767</v>
      </c>
      <c r="E186" s="34">
        <f t="shared" si="29"/>
        <v>5949043.2899999898</v>
      </c>
      <c r="F186" s="34">
        <f>RevReqDetR!E186+RevReqDetR!V186</f>
        <v>52642.652081867935</v>
      </c>
      <c r="G186" s="34">
        <f>RevReqDetR!AG186</f>
        <v>0</v>
      </c>
      <c r="H186" s="34">
        <f t="shared" si="30"/>
        <v>0</v>
      </c>
      <c r="I186" s="35">
        <f>RevReqDetR!H186</f>
        <v>57654.210000000006</v>
      </c>
      <c r="J186" s="35">
        <f>RevReqDetR!M186</f>
        <v>57654.210000000006</v>
      </c>
      <c r="K186" s="34">
        <f t="shared" si="26"/>
        <v>0</v>
      </c>
      <c r="L186" s="35">
        <f>RevReqDetR!N186</f>
        <v>647720.79</v>
      </c>
      <c r="M186" s="35">
        <f>RevReqDetR!AA186</f>
        <v>0</v>
      </c>
      <c r="N186" s="35">
        <f t="shared" si="31"/>
        <v>647720.79</v>
      </c>
      <c r="O186" s="35">
        <f>RevReqDetR!AI186</f>
        <v>8352.0817758469821</v>
      </c>
      <c r="P186" s="35">
        <f>RevReqDetR!K186</f>
        <v>705375</v>
      </c>
      <c r="Q186" s="35">
        <f>RevReqDetR!T186</f>
        <v>0</v>
      </c>
      <c r="R186" s="35">
        <f>RevReqDetR!W186</f>
        <v>1061.6500000000001</v>
      </c>
      <c r="S186" s="35">
        <f>RevReqDetR!X186</f>
        <v>0</v>
      </c>
      <c r="T186" s="35">
        <f>RevReqDetR!Y186</f>
        <v>353430</v>
      </c>
      <c r="U186" s="35">
        <f t="shared" si="32"/>
        <v>350883.35</v>
      </c>
      <c r="V186" s="35">
        <f>RevReqDetR!L186</f>
        <v>0</v>
      </c>
      <c r="W186" s="35">
        <f t="shared" si="28"/>
        <v>357832.17385771498</v>
      </c>
      <c r="AA186" s="1">
        <v>1</v>
      </c>
      <c r="AB186" s="2" t="str">
        <f t="shared" si="25"/>
        <v>Oct 2022 - Sep 2023</v>
      </c>
    </row>
    <row r="187" spans="1:28" x14ac:dyDescent="0.2">
      <c r="A187" s="2">
        <f t="shared" si="24"/>
        <v>2023</v>
      </c>
      <c r="B187" s="33">
        <v>45139</v>
      </c>
      <c r="C187" s="34">
        <f>RevReqDetR!Q187</f>
        <v>5055080.8299999926</v>
      </c>
      <c r="D187" s="35">
        <f>RevReqDetR!U187</f>
        <v>648431.99999999767</v>
      </c>
      <c r="E187" s="34">
        <f t="shared" si="29"/>
        <v>5703512.8299999908</v>
      </c>
      <c r="F187" s="34">
        <f>RevReqDetR!E187+RevReqDetR!V187</f>
        <v>47944.85713315622</v>
      </c>
      <c r="G187" s="34">
        <f>RevReqDetR!AG187</f>
        <v>0</v>
      </c>
      <c r="H187" s="34">
        <f t="shared" si="30"/>
        <v>0</v>
      </c>
      <c r="I187" s="35">
        <f>RevReqDetR!H187</f>
        <v>51657.419999999991</v>
      </c>
      <c r="J187" s="35">
        <f>RevReqDetR!M187</f>
        <v>51657.419999999991</v>
      </c>
      <c r="K187" s="34">
        <f t="shared" si="26"/>
        <v>0</v>
      </c>
      <c r="L187" s="35">
        <f>RevReqDetR!N187</f>
        <v>542017.46</v>
      </c>
      <c r="M187" s="35">
        <f>RevReqDetR!AA187</f>
        <v>0</v>
      </c>
      <c r="N187" s="35">
        <f t="shared" si="31"/>
        <v>542017.46</v>
      </c>
      <c r="O187" s="35">
        <f>RevReqDetR!AI187</f>
        <v>8352.0817758469821</v>
      </c>
      <c r="P187" s="35">
        <f>RevReqDetR!K187</f>
        <v>593674.88</v>
      </c>
      <c r="Q187" s="35">
        <f>RevReqDetR!T187</f>
        <v>0</v>
      </c>
      <c r="R187" s="35">
        <f>RevReqDetR!W187</f>
        <v>0</v>
      </c>
      <c r="S187" s="35">
        <f>RevReqDetR!X187</f>
        <v>0</v>
      </c>
      <c r="T187" s="35">
        <f>RevReqDetR!Y187</f>
        <v>297187.88</v>
      </c>
      <c r="U187" s="35">
        <f t="shared" si="32"/>
        <v>296487</v>
      </c>
      <c r="V187" s="35">
        <f>RevReqDetR!L187</f>
        <v>0</v>
      </c>
      <c r="W187" s="35">
        <f t="shared" si="28"/>
        <v>301827.39890900324</v>
      </c>
      <c r="AA187" s="1">
        <v>2</v>
      </c>
      <c r="AB187" s="2" t="str">
        <f t="shared" si="25"/>
        <v>Oct 2022 - Sep 2023</v>
      </c>
    </row>
    <row r="188" spans="1:28" x14ac:dyDescent="0.2">
      <c r="A188" s="2">
        <f t="shared" si="24"/>
        <v>2023</v>
      </c>
      <c r="B188" s="33">
        <v>45170</v>
      </c>
      <c r="C188" s="34">
        <f>RevReqDetR!Q188</f>
        <v>4524595.0799999926</v>
      </c>
      <c r="D188" s="35">
        <f>RevReqDetR!U188</f>
        <v>936386.99999999767</v>
      </c>
      <c r="E188" s="34">
        <f t="shared" si="29"/>
        <v>5460982.0799999908</v>
      </c>
      <c r="F188" s="34">
        <f>RevReqDetR!E188+RevReqDetR!V188</f>
        <v>45837.45769039201</v>
      </c>
      <c r="G188" s="34">
        <f>RevReqDetR!AG188</f>
        <v>0</v>
      </c>
      <c r="H188" s="34">
        <f t="shared" si="30"/>
        <v>0</v>
      </c>
      <c r="I188" s="35">
        <f>RevReqDetR!H188</f>
        <v>46639.25</v>
      </c>
      <c r="J188" s="35">
        <f>RevReqDetR!M188</f>
        <v>46639.25</v>
      </c>
      <c r="K188" s="34">
        <f t="shared" si="26"/>
        <v>0</v>
      </c>
      <c r="L188" s="35">
        <f>RevReqDetR!N188</f>
        <v>530485.75</v>
      </c>
      <c r="M188" s="35">
        <f>RevReqDetR!AA188</f>
        <v>0</v>
      </c>
      <c r="N188" s="35">
        <f t="shared" si="31"/>
        <v>530485.75</v>
      </c>
      <c r="O188" s="35">
        <f>RevReqDetR!AI188</f>
        <v>8352.0817758469821</v>
      </c>
      <c r="P188" s="35">
        <f>RevReqDetR!K188</f>
        <v>577125</v>
      </c>
      <c r="Q188" s="35">
        <f>RevReqDetR!T188</f>
        <v>0</v>
      </c>
      <c r="R188" s="35">
        <f>RevReqDetR!W188</f>
        <v>0</v>
      </c>
      <c r="S188" s="35">
        <f>RevReqDetR!X188</f>
        <v>0</v>
      </c>
      <c r="T188" s="35">
        <f>RevReqDetR!Y188</f>
        <v>289170</v>
      </c>
      <c r="U188" s="35">
        <f t="shared" si="32"/>
        <v>287955</v>
      </c>
      <c r="V188" s="35">
        <f>RevReqDetR!L188</f>
        <v>0</v>
      </c>
      <c r="W188" s="35">
        <f t="shared" si="28"/>
        <v>296720.28946623905</v>
      </c>
      <c r="AA188" s="1">
        <v>2</v>
      </c>
      <c r="AB188" s="2" t="str">
        <f t="shared" si="25"/>
        <v>Oct 2022 - Sep 2023</v>
      </c>
    </row>
    <row r="189" spans="1:28" hidden="1" outlineLevel="1" x14ac:dyDescent="0.2">
      <c r="A189" s="2">
        <f t="shared" si="24"/>
        <v>2023</v>
      </c>
      <c r="B189" s="33">
        <v>45200</v>
      </c>
      <c r="C189" s="34">
        <f>RevReqDetR!Q189</f>
        <v>0</v>
      </c>
      <c r="D189" s="35">
        <f>RevReqDetR!U189</f>
        <v>0</v>
      </c>
      <c r="E189" s="34">
        <f t="shared" si="29"/>
        <v>0</v>
      </c>
      <c r="F189" s="34">
        <f>RevReqDetR!E189+RevReqDetR!V189</f>
        <v>0</v>
      </c>
      <c r="G189" s="34">
        <f>RevReqDetR!AG189</f>
        <v>0</v>
      </c>
      <c r="H189" s="34">
        <f t="shared" si="30"/>
        <v>0</v>
      </c>
      <c r="I189" s="35">
        <f>RevReqDetR!H189</f>
        <v>0</v>
      </c>
      <c r="J189" s="35">
        <f>RevReqDetR!M189</f>
        <v>0</v>
      </c>
      <c r="K189" s="34">
        <f t="shared" si="26"/>
        <v>0</v>
      </c>
      <c r="L189" s="35">
        <f>RevReqDetR!N189</f>
        <v>0</v>
      </c>
      <c r="M189" s="35">
        <f>RevReqDetR!AA189</f>
        <v>0</v>
      </c>
      <c r="N189" s="35">
        <f t="shared" si="31"/>
        <v>0</v>
      </c>
      <c r="O189" s="35">
        <f>RevReqDetR!AI189</f>
        <v>0</v>
      </c>
      <c r="P189" s="35">
        <f>RevReqDetR!K189</f>
        <v>0</v>
      </c>
      <c r="Q189" s="35">
        <f>RevReqDetR!T189</f>
        <v>0</v>
      </c>
      <c r="R189" s="35">
        <f>RevReqDetR!W189</f>
        <v>0</v>
      </c>
      <c r="S189" s="35">
        <f>RevReqDetR!X189</f>
        <v>0</v>
      </c>
      <c r="T189" s="35">
        <f>RevReqDetR!Y189</f>
        <v>0</v>
      </c>
      <c r="U189" s="35">
        <f t="shared" si="32"/>
        <v>0</v>
      </c>
      <c r="V189" s="35">
        <f>RevReqDetR!L189</f>
        <v>0</v>
      </c>
      <c r="W189" s="35">
        <f t="shared" si="28"/>
        <v>0</v>
      </c>
      <c r="AA189" s="1">
        <v>2</v>
      </c>
      <c r="AB189" s="2" t="str">
        <f t="shared" si="25"/>
        <v>Oct 2023 - Sep 2024</v>
      </c>
    </row>
    <row r="190" spans="1:28" hidden="1" outlineLevel="1" x14ac:dyDescent="0.2">
      <c r="A190" s="2">
        <f t="shared" si="24"/>
        <v>2023</v>
      </c>
      <c r="B190" s="33">
        <v>45231</v>
      </c>
      <c r="C190" s="34">
        <f>RevReqDetR!Q190</f>
        <v>0</v>
      </c>
      <c r="D190" s="35">
        <f>RevReqDetR!U190</f>
        <v>0</v>
      </c>
      <c r="E190" s="34">
        <f t="shared" si="29"/>
        <v>0</v>
      </c>
      <c r="F190" s="34">
        <f>RevReqDetR!E190+RevReqDetR!V190</f>
        <v>0</v>
      </c>
      <c r="G190" s="34">
        <f>RevReqDetR!AG190</f>
        <v>0</v>
      </c>
      <c r="H190" s="34">
        <f t="shared" si="30"/>
        <v>0</v>
      </c>
      <c r="I190" s="35">
        <f>RevReqDetR!H190</f>
        <v>0</v>
      </c>
      <c r="J190" s="35">
        <f>RevReqDetR!M190</f>
        <v>0</v>
      </c>
      <c r="K190" s="34">
        <f t="shared" si="26"/>
        <v>0</v>
      </c>
      <c r="L190" s="35">
        <f>RevReqDetR!N190</f>
        <v>0</v>
      </c>
      <c r="M190" s="35">
        <f>RevReqDetR!AA190</f>
        <v>0</v>
      </c>
      <c r="N190" s="35">
        <f t="shared" si="31"/>
        <v>0</v>
      </c>
      <c r="O190" s="35">
        <f>RevReqDetR!AI190</f>
        <v>0</v>
      </c>
      <c r="P190" s="35">
        <f>RevReqDetR!K190</f>
        <v>0</v>
      </c>
      <c r="Q190" s="35">
        <f>RevReqDetR!T190</f>
        <v>0</v>
      </c>
      <c r="R190" s="35">
        <f>RevReqDetR!W190</f>
        <v>0</v>
      </c>
      <c r="S190" s="35">
        <f>RevReqDetR!X190</f>
        <v>0</v>
      </c>
      <c r="T190" s="35">
        <f>RevReqDetR!Y190</f>
        <v>0</v>
      </c>
      <c r="U190" s="35">
        <f t="shared" si="32"/>
        <v>0</v>
      </c>
      <c r="V190" s="35">
        <f>RevReqDetR!L190</f>
        <v>0</v>
      </c>
      <c r="W190" s="35">
        <f t="shared" si="28"/>
        <v>0</v>
      </c>
      <c r="AA190" s="1">
        <v>2</v>
      </c>
      <c r="AB190" s="2" t="str">
        <f t="shared" si="25"/>
        <v>Oct 2023 - Sep 2024</v>
      </c>
    </row>
    <row r="191" spans="1:28" hidden="1" outlineLevel="1" x14ac:dyDescent="0.2">
      <c r="A191" s="2">
        <f t="shared" si="24"/>
        <v>2023</v>
      </c>
      <c r="B191" s="33">
        <v>45261</v>
      </c>
      <c r="C191" s="34">
        <f>RevReqDetR!Q191</f>
        <v>0</v>
      </c>
      <c r="D191" s="35">
        <f>RevReqDetR!U191</f>
        <v>0</v>
      </c>
      <c r="E191" s="34">
        <f t="shared" si="29"/>
        <v>0</v>
      </c>
      <c r="F191" s="34">
        <f>RevReqDetR!E191+RevReqDetR!V191</f>
        <v>0</v>
      </c>
      <c r="G191" s="34">
        <f>RevReqDetR!AG191</f>
        <v>0</v>
      </c>
      <c r="H191" s="34">
        <f t="shared" si="30"/>
        <v>0</v>
      </c>
      <c r="I191" s="35">
        <f>RevReqDetR!H191</f>
        <v>0</v>
      </c>
      <c r="J191" s="35">
        <f>RevReqDetR!M191</f>
        <v>0</v>
      </c>
      <c r="K191" s="34">
        <f t="shared" si="26"/>
        <v>0</v>
      </c>
      <c r="L191" s="35">
        <f>RevReqDetR!N191</f>
        <v>0</v>
      </c>
      <c r="M191" s="35">
        <f>RevReqDetR!AA191</f>
        <v>0</v>
      </c>
      <c r="N191" s="35">
        <f t="shared" si="31"/>
        <v>0</v>
      </c>
      <c r="O191" s="35">
        <f>RevReqDetR!AI191</f>
        <v>0</v>
      </c>
      <c r="P191" s="35">
        <f>RevReqDetR!K191</f>
        <v>0</v>
      </c>
      <c r="Q191" s="35">
        <f>RevReqDetR!T191</f>
        <v>0</v>
      </c>
      <c r="R191" s="35">
        <f>RevReqDetR!W191</f>
        <v>0</v>
      </c>
      <c r="S191" s="35">
        <f>RevReqDetR!X191</f>
        <v>0</v>
      </c>
      <c r="T191" s="35">
        <f>RevReqDetR!Y191</f>
        <v>0</v>
      </c>
      <c r="U191" s="35">
        <f t="shared" si="32"/>
        <v>0</v>
      </c>
      <c r="V191" s="35">
        <f>RevReqDetR!L191</f>
        <v>0</v>
      </c>
      <c r="W191" s="35">
        <f t="shared" si="28"/>
        <v>0</v>
      </c>
      <c r="AA191" s="1">
        <v>1</v>
      </c>
      <c r="AB191" s="2" t="str">
        <f t="shared" si="25"/>
        <v>Oct 2023 - Sep 2024</v>
      </c>
    </row>
    <row r="192" spans="1:28" hidden="1" outlineLevel="1" x14ac:dyDescent="0.2">
      <c r="A192" s="2">
        <f t="shared" si="24"/>
        <v>2024</v>
      </c>
      <c r="B192" s="33">
        <v>45292</v>
      </c>
      <c r="C192" s="34">
        <f>RevReqDetR!Q192</f>
        <v>0</v>
      </c>
      <c r="D192" s="35">
        <f>RevReqDetR!U192</f>
        <v>0</v>
      </c>
      <c r="E192" s="34">
        <f t="shared" si="29"/>
        <v>0</v>
      </c>
      <c r="F192" s="34">
        <f>RevReqDetR!E192+RevReqDetR!V192</f>
        <v>0</v>
      </c>
      <c r="G192" s="34">
        <f>RevReqDetR!AG192</f>
        <v>0</v>
      </c>
      <c r="H192" s="34">
        <f t="shared" si="30"/>
        <v>0</v>
      </c>
      <c r="I192" s="35">
        <f>RevReqDetR!H192</f>
        <v>0</v>
      </c>
      <c r="J192" s="35">
        <f>RevReqDetR!M192</f>
        <v>0</v>
      </c>
      <c r="K192" s="34">
        <f t="shared" si="26"/>
        <v>0</v>
      </c>
      <c r="L192" s="35">
        <f>RevReqDetR!N192</f>
        <v>0</v>
      </c>
      <c r="M192" s="35">
        <f>RevReqDetR!AA192</f>
        <v>0</v>
      </c>
      <c r="N192" s="35">
        <f t="shared" si="31"/>
        <v>0</v>
      </c>
      <c r="O192" s="35">
        <f>RevReqDetR!AI192</f>
        <v>0</v>
      </c>
      <c r="P192" s="35">
        <f>RevReqDetR!K192</f>
        <v>0</v>
      </c>
      <c r="Q192" s="35">
        <f>RevReqDetR!T192</f>
        <v>0</v>
      </c>
      <c r="R192" s="35">
        <f>RevReqDetR!W192</f>
        <v>0</v>
      </c>
      <c r="S192" s="35">
        <f>RevReqDetR!X192</f>
        <v>0</v>
      </c>
      <c r="T192" s="35">
        <f>RevReqDetR!Y192</f>
        <v>0</v>
      </c>
      <c r="U192" s="35">
        <f t="shared" si="32"/>
        <v>0</v>
      </c>
      <c r="V192" s="35">
        <f>RevReqDetR!L192</f>
        <v>0</v>
      </c>
      <c r="W192" s="35">
        <f t="shared" si="28"/>
        <v>0</v>
      </c>
      <c r="AA192" s="1">
        <v>2</v>
      </c>
      <c r="AB192" s="2" t="str">
        <f t="shared" si="25"/>
        <v>Oct 2023 - Sep 2024</v>
      </c>
    </row>
    <row r="193" spans="1:28" hidden="1" outlineLevel="1" x14ac:dyDescent="0.2">
      <c r="A193" s="2">
        <f t="shared" si="24"/>
        <v>2024</v>
      </c>
      <c r="B193" s="33">
        <v>45323</v>
      </c>
      <c r="C193" s="34">
        <f>RevReqDetR!Q193</f>
        <v>0</v>
      </c>
      <c r="D193" s="35">
        <f>RevReqDetR!U193</f>
        <v>0</v>
      </c>
      <c r="E193" s="34">
        <f t="shared" si="29"/>
        <v>0</v>
      </c>
      <c r="F193" s="34">
        <f>RevReqDetR!E193+RevReqDetR!V193</f>
        <v>0</v>
      </c>
      <c r="G193" s="34">
        <f>RevReqDetR!AG193</f>
        <v>0</v>
      </c>
      <c r="H193" s="34">
        <f t="shared" si="30"/>
        <v>0</v>
      </c>
      <c r="I193" s="35">
        <f>RevReqDetR!H193</f>
        <v>0</v>
      </c>
      <c r="J193" s="35">
        <f>RevReqDetR!M193</f>
        <v>0</v>
      </c>
      <c r="K193" s="34">
        <f t="shared" si="26"/>
        <v>0</v>
      </c>
      <c r="L193" s="35">
        <f>RevReqDetR!N193</f>
        <v>0</v>
      </c>
      <c r="M193" s="35">
        <f>RevReqDetR!AA193</f>
        <v>0</v>
      </c>
      <c r="N193" s="35">
        <f t="shared" si="31"/>
        <v>0</v>
      </c>
      <c r="O193" s="35">
        <f>RevReqDetR!AI193</f>
        <v>0</v>
      </c>
      <c r="P193" s="35">
        <f>RevReqDetR!K193</f>
        <v>0</v>
      </c>
      <c r="Q193" s="35">
        <f>RevReqDetR!T193</f>
        <v>0</v>
      </c>
      <c r="R193" s="35">
        <f>RevReqDetR!W193</f>
        <v>0</v>
      </c>
      <c r="S193" s="35">
        <f>RevReqDetR!X193</f>
        <v>0</v>
      </c>
      <c r="T193" s="35">
        <f>RevReqDetR!Y193</f>
        <v>0</v>
      </c>
      <c r="U193" s="35">
        <f t="shared" si="32"/>
        <v>0</v>
      </c>
      <c r="V193" s="35">
        <f>RevReqDetR!L193</f>
        <v>0</v>
      </c>
      <c r="W193" s="35">
        <f t="shared" si="28"/>
        <v>0</v>
      </c>
      <c r="AA193" s="1">
        <v>2</v>
      </c>
      <c r="AB193" s="2" t="str">
        <f t="shared" si="25"/>
        <v>Oct 2023 - Sep 2024</v>
      </c>
    </row>
    <row r="194" spans="1:28" hidden="1" outlineLevel="1" x14ac:dyDescent="0.2">
      <c r="A194" s="2">
        <f t="shared" si="24"/>
        <v>2024</v>
      </c>
      <c r="B194" s="33">
        <v>45352</v>
      </c>
      <c r="C194" s="34">
        <f>RevReqDetR!Q194</f>
        <v>0</v>
      </c>
      <c r="D194" s="35">
        <f>RevReqDetR!U194</f>
        <v>0</v>
      </c>
      <c r="E194" s="34">
        <f t="shared" si="29"/>
        <v>0</v>
      </c>
      <c r="F194" s="34">
        <f>RevReqDetR!E194+RevReqDetR!V194</f>
        <v>0</v>
      </c>
      <c r="G194" s="34">
        <f>RevReqDetR!AG194</f>
        <v>0</v>
      </c>
      <c r="H194" s="34">
        <f t="shared" si="30"/>
        <v>0</v>
      </c>
      <c r="I194" s="35">
        <f>RevReqDetR!H194</f>
        <v>0</v>
      </c>
      <c r="J194" s="35">
        <f>RevReqDetR!M194</f>
        <v>0</v>
      </c>
      <c r="K194" s="34">
        <f t="shared" si="26"/>
        <v>0</v>
      </c>
      <c r="L194" s="35">
        <f>RevReqDetR!N194</f>
        <v>0</v>
      </c>
      <c r="M194" s="35">
        <f>RevReqDetR!AA194</f>
        <v>0</v>
      </c>
      <c r="N194" s="35">
        <f t="shared" si="31"/>
        <v>0</v>
      </c>
      <c r="O194" s="35">
        <f>RevReqDetR!AI194</f>
        <v>0</v>
      </c>
      <c r="P194" s="35">
        <f>RevReqDetR!K194</f>
        <v>0</v>
      </c>
      <c r="Q194" s="35">
        <f>RevReqDetR!T194</f>
        <v>0</v>
      </c>
      <c r="R194" s="35">
        <f>RevReqDetR!W194</f>
        <v>0</v>
      </c>
      <c r="S194" s="35">
        <f>RevReqDetR!X194</f>
        <v>0</v>
      </c>
      <c r="T194" s="35">
        <f>RevReqDetR!Y194</f>
        <v>0</v>
      </c>
      <c r="U194" s="35">
        <f t="shared" si="32"/>
        <v>0</v>
      </c>
      <c r="V194" s="35">
        <f>RevReqDetR!L194</f>
        <v>0</v>
      </c>
      <c r="W194" s="35">
        <f t="shared" si="28"/>
        <v>0</v>
      </c>
      <c r="AA194" s="1">
        <v>2</v>
      </c>
      <c r="AB194" s="2" t="str">
        <f t="shared" si="25"/>
        <v>Oct 2023 - Sep 2024</v>
      </c>
    </row>
    <row r="195" spans="1:28" hidden="1" outlineLevel="1" x14ac:dyDescent="0.2">
      <c r="A195" s="2">
        <f t="shared" si="24"/>
        <v>2024</v>
      </c>
      <c r="B195" s="33">
        <v>45383</v>
      </c>
      <c r="C195" s="34">
        <f>RevReqDetR!Q195</f>
        <v>0</v>
      </c>
      <c r="D195" s="35">
        <f>RevReqDetR!U195</f>
        <v>0</v>
      </c>
      <c r="E195" s="34">
        <f t="shared" si="29"/>
        <v>0</v>
      </c>
      <c r="F195" s="34">
        <f>RevReqDetR!E195+RevReqDetR!V195</f>
        <v>0</v>
      </c>
      <c r="G195" s="34">
        <f>RevReqDetR!AG195</f>
        <v>0</v>
      </c>
      <c r="H195" s="34">
        <f t="shared" si="30"/>
        <v>0</v>
      </c>
      <c r="I195" s="35">
        <f>RevReqDetR!H195</f>
        <v>0</v>
      </c>
      <c r="J195" s="35">
        <f>RevReqDetR!M195</f>
        <v>0</v>
      </c>
      <c r="K195" s="34">
        <f t="shared" si="26"/>
        <v>0</v>
      </c>
      <c r="L195" s="35">
        <f>RevReqDetR!N195</f>
        <v>0</v>
      </c>
      <c r="M195" s="35">
        <f>RevReqDetR!AA195</f>
        <v>0</v>
      </c>
      <c r="N195" s="35">
        <f t="shared" si="31"/>
        <v>0</v>
      </c>
      <c r="O195" s="35">
        <f>RevReqDetR!AI195</f>
        <v>0</v>
      </c>
      <c r="P195" s="35">
        <f>RevReqDetR!K195</f>
        <v>0</v>
      </c>
      <c r="Q195" s="35">
        <f>RevReqDetR!T195</f>
        <v>0</v>
      </c>
      <c r="R195" s="35">
        <f>RevReqDetR!W195</f>
        <v>0</v>
      </c>
      <c r="S195" s="35">
        <f>RevReqDetR!X195</f>
        <v>0</v>
      </c>
      <c r="T195" s="35">
        <f>RevReqDetR!Y195</f>
        <v>0</v>
      </c>
      <c r="U195" s="35">
        <f t="shared" si="32"/>
        <v>0</v>
      </c>
      <c r="V195" s="35">
        <f>RevReqDetR!L195</f>
        <v>0</v>
      </c>
      <c r="W195" s="35">
        <f t="shared" si="28"/>
        <v>0</v>
      </c>
      <c r="AA195" s="1">
        <v>2</v>
      </c>
      <c r="AB195" s="2" t="str">
        <f t="shared" si="25"/>
        <v>Oct 2023 - Sep 2024</v>
      </c>
    </row>
    <row r="196" spans="1:28" hidden="1" outlineLevel="1" x14ac:dyDescent="0.2">
      <c r="A196" s="2">
        <f t="shared" si="24"/>
        <v>2024</v>
      </c>
      <c r="B196" s="33">
        <v>45413</v>
      </c>
      <c r="C196" s="34">
        <f>RevReqDetR!Q196</f>
        <v>0</v>
      </c>
      <c r="D196" s="35">
        <f>RevReqDetR!U196</f>
        <v>0</v>
      </c>
      <c r="E196" s="34">
        <f t="shared" si="29"/>
        <v>0</v>
      </c>
      <c r="F196" s="34">
        <f>RevReqDetR!E196+RevReqDetR!V196</f>
        <v>0</v>
      </c>
      <c r="G196" s="34">
        <f>RevReqDetR!AG196</f>
        <v>0</v>
      </c>
      <c r="H196" s="34">
        <f t="shared" si="30"/>
        <v>0</v>
      </c>
      <c r="I196" s="35">
        <f>RevReqDetR!H196</f>
        <v>0</v>
      </c>
      <c r="J196" s="35">
        <f>RevReqDetR!M196</f>
        <v>0</v>
      </c>
      <c r="K196" s="34">
        <f t="shared" si="26"/>
        <v>0</v>
      </c>
      <c r="L196" s="35">
        <f>RevReqDetR!N196</f>
        <v>0</v>
      </c>
      <c r="M196" s="35">
        <f>RevReqDetR!AA196</f>
        <v>0</v>
      </c>
      <c r="N196" s="35">
        <f t="shared" si="31"/>
        <v>0</v>
      </c>
      <c r="O196" s="35">
        <f>RevReqDetR!AI196</f>
        <v>0</v>
      </c>
      <c r="P196" s="35">
        <f>RevReqDetR!K196</f>
        <v>0</v>
      </c>
      <c r="Q196" s="35">
        <f>RevReqDetR!T196</f>
        <v>0</v>
      </c>
      <c r="R196" s="35">
        <f>RevReqDetR!W196</f>
        <v>0</v>
      </c>
      <c r="S196" s="35">
        <f>RevReqDetR!X196</f>
        <v>0</v>
      </c>
      <c r="T196" s="35">
        <f>RevReqDetR!Y196</f>
        <v>0</v>
      </c>
      <c r="U196" s="35">
        <f t="shared" si="32"/>
        <v>0</v>
      </c>
      <c r="V196" s="35">
        <f>RevReqDetR!L196</f>
        <v>0</v>
      </c>
      <c r="W196" s="35">
        <f t="shared" si="28"/>
        <v>0</v>
      </c>
      <c r="AA196" s="1">
        <v>1</v>
      </c>
      <c r="AB196" s="2" t="str">
        <f t="shared" si="25"/>
        <v>Oct 2023 - Sep 2024</v>
      </c>
    </row>
    <row r="197" spans="1:28" hidden="1" outlineLevel="1" x14ac:dyDescent="0.2">
      <c r="A197" s="2">
        <f t="shared" si="24"/>
        <v>2024</v>
      </c>
      <c r="B197" s="33">
        <v>45444</v>
      </c>
      <c r="C197" s="34">
        <f>RevReqDetR!Q197</f>
        <v>0</v>
      </c>
      <c r="D197" s="35">
        <f>RevReqDetR!U197</f>
        <v>0</v>
      </c>
      <c r="E197" s="34">
        <f t="shared" si="29"/>
        <v>0</v>
      </c>
      <c r="F197" s="34">
        <f>RevReqDetR!E197+RevReqDetR!V197</f>
        <v>0</v>
      </c>
      <c r="G197" s="34">
        <f>RevReqDetR!AG197</f>
        <v>0</v>
      </c>
      <c r="H197" s="34">
        <f t="shared" si="30"/>
        <v>0</v>
      </c>
      <c r="I197" s="35">
        <f>RevReqDetR!H197</f>
        <v>0</v>
      </c>
      <c r="J197" s="35">
        <f>RevReqDetR!M197</f>
        <v>0</v>
      </c>
      <c r="K197" s="34">
        <f t="shared" si="26"/>
        <v>0</v>
      </c>
      <c r="L197" s="35">
        <f>RevReqDetR!N197</f>
        <v>0</v>
      </c>
      <c r="M197" s="35">
        <f>RevReqDetR!AA197</f>
        <v>0</v>
      </c>
      <c r="N197" s="35">
        <f t="shared" si="31"/>
        <v>0</v>
      </c>
      <c r="O197" s="35">
        <f>RevReqDetR!AI197</f>
        <v>0</v>
      </c>
      <c r="P197" s="35">
        <f>RevReqDetR!K197</f>
        <v>0</v>
      </c>
      <c r="Q197" s="35">
        <f>RevReqDetR!T197</f>
        <v>0</v>
      </c>
      <c r="R197" s="35">
        <f>RevReqDetR!W197</f>
        <v>0</v>
      </c>
      <c r="S197" s="35">
        <f>RevReqDetR!X197</f>
        <v>0</v>
      </c>
      <c r="T197" s="35">
        <f>RevReqDetR!Y197</f>
        <v>0</v>
      </c>
      <c r="U197" s="35">
        <f t="shared" si="32"/>
        <v>0</v>
      </c>
      <c r="V197" s="35">
        <f>RevReqDetR!L197</f>
        <v>0</v>
      </c>
      <c r="W197" s="35">
        <f t="shared" si="28"/>
        <v>0</v>
      </c>
      <c r="AA197" s="1">
        <v>2</v>
      </c>
      <c r="AB197" s="2" t="str">
        <f t="shared" si="25"/>
        <v>Oct 2023 - Sep 2024</v>
      </c>
    </row>
    <row r="198" spans="1:28" hidden="1" outlineLevel="1" x14ac:dyDescent="0.2">
      <c r="A198" s="2">
        <f t="shared" si="24"/>
        <v>2024</v>
      </c>
      <c r="B198" s="33">
        <v>45474</v>
      </c>
      <c r="C198" s="34">
        <f>RevReqDetR!Q198</f>
        <v>0</v>
      </c>
      <c r="D198" s="35">
        <f>RevReqDetR!U198</f>
        <v>0</v>
      </c>
      <c r="E198" s="34">
        <f t="shared" si="29"/>
        <v>0</v>
      </c>
      <c r="F198" s="34">
        <f>RevReqDetR!E198+RevReqDetR!V198</f>
        <v>0</v>
      </c>
      <c r="G198" s="34">
        <f>RevReqDetR!AG198</f>
        <v>0</v>
      </c>
      <c r="H198" s="34">
        <f t="shared" si="30"/>
        <v>0</v>
      </c>
      <c r="I198" s="35">
        <f>RevReqDetR!H198</f>
        <v>0</v>
      </c>
      <c r="J198" s="35">
        <f>RevReqDetR!M198</f>
        <v>0</v>
      </c>
      <c r="K198" s="34">
        <f t="shared" si="26"/>
        <v>0</v>
      </c>
      <c r="L198" s="35">
        <f>RevReqDetR!N198</f>
        <v>0</v>
      </c>
      <c r="M198" s="35">
        <f>RevReqDetR!AA198</f>
        <v>0</v>
      </c>
      <c r="N198" s="35">
        <f t="shared" si="31"/>
        <v>0</v>
      </c>
      <c r="O198" s="35">
        <f>RevReqDetR!AI198</f>
        <v>0</v>
      </c>
      <c r="P198" s="35">
        <f>RevReqDetR!K198</f>
        <v>0</v>
      </c>
      <c r="Q198" s="35">
        <f>RevReqDetR!T198</f>
        <v>0</v>
      </c>
      <c r="R198" s="35">
        <f>RevReqDetR!W198</f>
        <v>0</v>
      </c>
      <c r="S198" s="35">
        <f>RevReqDetR!X198</f>
        <v>0</v>
      </c>
      <c r="T198" s="35">
        <f>RevReqDetR!Y198</f>
        <v>0</v>
      </c>
      <c r="U198" s="35">
        <f t="shared" si="32"/>
        <v>0</v>
      </c>
      <c r="V198" s="35">
        <f>RevReqDetR!L198</f>
        <v>0</v>
      </c>
      <c r="W198" s="35">
        <f t="shared" si="28"/>
        <v>0</v>
      </c>
      <c r="AA198" s="1">
        <v>2</v>
      </c>
      <c r="AB198" s="2" t="str">
        <f t="shared" si="25"/>
        <v>Oct 2023 - Sep 2024</v>
      </c>
    </row>
    <row r="199" spans="1:28" hidden="1" outlineLevel="1" x14ac:dyDescent="0.2">
      <c r="A199" s="2">
        <f t="shared" si="24"/>
        <v>2024</v>
      </c>
      <c r="B199" s="33">
        <v>45505</v>
      </c>
      <c r="C199" s="34">
        <f>RevReqDetR!Q199</f>
        <v>0</v>
      </c>
      <c r="D199" s="35">
        <f>RevReqDetR!U199</f>
        <v>0</v>
      </c>
      <c r="E199" s="34">
        <f t="shared" si="29"/>
        <v>0</v>
      </c>
      <c r="F199" s="34">
        <f>RevReqDetR!E199+RevReqDetR!V199</f>
        <v>0</v>
      </c>
      <c r="G199" s="34">
        <f>RevReqDetR!AG199</f>
        <v>0</v>
      </c>
      <c r="H199" s="34">
        <f t="shared" si="30"/>
        <v>0</v>
      </c>
      <c r="I199" s="35">
        <f>RevReqDetR!H199</f>
        <v>0</v>
      </c>
      <c r="J199" s="35">
        <f>RevReqDetR!M199</f>
        <v>0</v>
      </c>
      <c r="K199" s="34">
        <f t="shared" si="26"/>
        <v>0</v>
      </c>
      <c r="L199" s="35">
        <f>RevReqDetR!N199</f>
        <v>0</v>
      </c>
      <c r="M199" s="35">
        <f>RevReqDetR!AA199</f>
        <v>0</v>
      </c>
      <c r="N199" s="35">
        <f t="shared" si="31"/>
        <v>0</v>
      </c>
      <c r="O199" s="35">
        <f>RevReqDetR!AI199</f>
        <v>0</v>
      </c>
      <c r="P199" s="35">
        <f>RevReqDetR!K199</f>
        <v>0</v>
      </c>
      <c r="Q199" s="35">
        <f>RevReqDetR!T199</f>
        <v>0</v>
      </c>
      <c r="R199" s="35">
        <f>RevReqDetR!W199</f>
        <v>0</v>
      </c>
      <c r="S199" s="35">
        <f>RevReqDetR!X199</f>
        <v>0</v>
      </c>
      <c r="T199" s="35">
        <f>RevReqDetR!Y199</f>
        <v>0</v>
      </c>
      <c r="U199" s="35">
        <f t="shared" si="32"/>
        <v>0</v>
      </c>
      <c r="V199" s="35">
        <f>RevReqDetR!L199</f>
        <v>0</v>
      </c>
      <c r="W199" s="35">
        <f t="shared" si="28"/>
        <v>0</v>
      </c>
      <c r="AA199" s="1">
        <v>2</v>
      </c>
      <c r="AB199" s="2" t="str">
        <f t="shared" si="25"/>
        <v>Oct 2023 - Sep 2024</v>
      </c>
    </row>
    <row r="200" spans="1:28" hidden="1" outlineLevel="1" x14ac:dyDescent="0.2">
      <c r="A200" s="2">
        <f t="shared" si="24"/>
        <v>2024</v>
      </c>
      <c r="B200" s="33">
        <v>45536</v>
      </c>
      <c r="C200" s="34">
        <f>RevReqDetR!Q200</f>
        <v>0</v>
      </c>
      <c r="D200" s="35">
        <f>RevReqDetR!U200</f>
        <v>0</v>
      </c>
      <c r="E200" s="34">
        <f t="shared" si="29"/>
        <v>0</v>
      </c>
      <c r="F200" s="34">
        <f>RevReqDetR!E200+RevReqDetR!V200</f>
        <v>0</v>
      </c>
      <c r="G200" s="34">
        <f>RevReqDetR!AG200</f>
        <v>0</v>
      </c>
      <c r="H200" s="34">
        <f t="shared" si="30"/>
        <v>0</v>
      </c>
      <c r="I200" s="35">
        <f>RevReqDetR!H200</f>
        <v>0</v>
      </c>
      <c r="J200" s="35">
        <f>RevReqDetR!M200</f>
        <v>0</v>
      </c>
      <c r="K200" s="34">
        <f t="shared" si="26"/>
        <v>0</v>
      </c>
      <c r="L200" s="35">
        <f>RevReqDetR!N200</f>
        <v>0</v>
      </c>
      <c r="M200" s="35">
        <f>RevReqDetR!AA200</f>
        <v>0</v>
      </c>
      <c r="N200" s="35">
        <f t="shared" si="31"/>
        <v>0</v>
      </c>
      <c r="O200" s="35">
        <f>RevReqDetR!AI200</f>
        <v>0</v>
      </c>
      <c r="P200" s="35">
        <f>RevReqDetR!K200</f>
        <v>0</v>
      </c>
      <c r="Q200" s="35">
        <f>RevReqDetR!T200</f>
        <v>0</v>
      </c>
      <c r="R200" s="35">
        <f>RevReqDetR!W200</f>
        <v>0</v>
      </c>
      <c r="S200" s="35">
        <f>RevReqDetR!X200</f>
        <v>0</v>
      </c>
      <c r="T200" s="35">
        <f>RevReqDetR!Y200</f>
        <v>0</v>
      </c>
      <c r="U200" s="35">
        <f t="shared" si="32"/>
        <v>0</v>
      </c>
      <c r="V200" s="35">
        <f>RevReqDetR!L200</f>
        <v>0</v>
      </c>
      <c r="W200" s="35">
        <f t="shared" si="28"/>
        <v>0</v>
      </c>
      <c r="AA200" s="1">
        <v>2</v>
      </c>
      <c r="AB200" s="2" t="str">
        <f t="shared" si="25"/>
        <v>Oct 2023 - Sep 2024</v>
      </c>
    </row>
    <row r="201" spans="1:28" hidden="1" outlineLevel="1" x14ac:dyDescent="0.2">
      <c r="A201" s="2">
        <f t="shared" si="24"/>
        <v>2024</v>
      </c>
      <c r="B201" s="33">
        <v>45566</v>
      </c>
      <c r="C201" s="34">
        <f>RevReqDetR!Q201</f>
        <v>0</v>
      </c>
      <c r="D201" s="35">
        <f>RevReqDetR!U201</f>
        <v>0</v>
      </c>
      <c r="E201" s="34">
        <f t="shared" si="29"/>
        <v>0</v>
      </c>
      <c r="F201" s="34">
        <f>RevReqDetR!E201+RevReqDetR!V201</f>
        <v>0</v>
      </c>
      <c r="G201" s="34">
        <f>RevReqDetR!AG201</f>
        <v>0</v>
      </c>
      <c r="H201" s="34">
        <f t="shared" si="30"/>
        <v>0</v>
      </c>
      <c r="I201" s="35">
        <f>RevReqDetR!H201</f>
        <v>0</v>
      </c>
      <c r="J201" s="35">
        <f>RevReqDetR!M201</f>
        <v>0</v>
      </c>
      <c r="K201" s="34">
        <f t="shared" si="26"/>
        <v>0</v>
      </c>
      <c r="L201" s="35">
        <f>RevReqDetR!N201</f>
        <v>0</v>
      </c>
      <c r="M201" s="35">
        <f>RevReqDetR!AA201</f>
        <v>0</v>
      </c>
      <c r="N201" s="35">
        <f t="shared" si="31"/>
        <v>0</v>
      </c>
      <c r="O201" s="35">
        <f>RevReqDetR!AI201</f>
        <v>0</v>
      </c>
      <c r="P201" s="35">
        <f>RevReqDetR!K201</f>
        <v>0</v>
      </c>
      <c r="Q201" s="35">
        <f>RevReqDetR!T201</f>
        <v>0</v>
      </c>
      <c r="R201" s="35">
        <f>RevReqDetR!W201</f>
        <v>0</v>
      </c>
      <c r="S201" s="35">
        <f>RevReqDetR!X201</f>
        <v>0</v>
      </c>
      <c r="T201" s="35">
        <f>RevReqDetR!Y201</f>
        <v>0</v>
      </c>
      <c r="U201" s="35">
        <f t="shared" si="32"/>
        <v>0</v>
      </c>
      <c r="V201" s="35">
        <f>RevReqDetR!L201</f>
        <v>0</v>
      </c>
      <c r="W201" s="35">
        <f t="shared" si="28"/>
        <v>0</v>
      </c>
      <c r="AA201" s="1">
        <v>1</v>
      </c>
      <c r="AB201" s="2" t="str">
        <f t="shared" si="25"/>
        <v>Oct 2024 - Sep 2025</v>
      </c>
    </row>
    <row r="202" spans="1:28" hidden="1" outlineLevel="1" x14ac:dyDescent="0.2">
      <c r="A202" s="2">
        <f t="shared" si="24"/>
        <v>2024</v>
      </c>
      <c r="B202" s="33">
        <v>45597</v>
      </c>
      <c r="C202" s="34">
        <f>RevReqDetR!Q202</f>
        <v>0</v>
      </c>
      <c r="D202" s="35">
        <f>RevReqDetR!U202</f>
        <v>0</v>
      </c>
      <c r="E202" s="34">
        <f t="shared" si="29"/>
        <v>0</v>
      </c>
      <c r="F202" s="34">
        <f>RevReqDetR!E202+RevReqDetR!V202</f>
        <v>0</v>
      </c>
      <c r="G202" s="34">
        <f>RevReqDetR!AG202</f>
        <v>0</v>
      </c>
      <c r="H202" s="34">
        <f t="shared" si="30"/>
        <v>0</v>
      </c>
      <c r="I202" s="35">
        <f>RevReqDetR!H202</f>
        <v>0</v>
      </c>
      <c r="J202" s="35">
        <f>RevReqDetR!M202</f>
        <v>0</v>
      </c>
      <c r="K202" s="34">
        <f t="shared" si="26"/>
        <v>0</v>
      </c>
      <c r="L202" s="35">
        <f>RevReqDetR!N202</f>
        <v>0</v>
      </c>
      <c r="M202" s="35">
        <f>RevReqDetR!AA202</f>
        <v>0</v>
      </c>
      <c r="N202" s="35">
        <f t="shared" si="31"/>
        <v>0</v>
      </c>
      <c r="O202" s="35">
        <f>RevReqDetR!AI202</f>
        <v>0</v>
      </c>
      <c r="P202" s="35">
        <f>RevReqDetR!K202</f>
        <v>0</v>
      </c>
      <c r="Q202" s="35">
        <f>RevReqDetR!T202</f>
        <v>0</v>
      </c>
      <c r="R202" s="35">
        <f>RevReqDetR!W202</f>
        <v>0</v>
      </c>
      <c r="S202" s="35">
        <f>RevReqDetR!X202</f>
        <v>0</v>
      </c>
      <c r="T202" s="35">
        <f>RevReqDetR!Y202</f>
        <v>0</v>
      </c>
      <c r="U202" s="35">
        <f t="shared" si="32"/>
        <v>0</v>
      </c>
      <c r="V202" s="35">
        <f>RevReqDetR!L202</f>
        <v>0</v>
      </c>
      <c r="W202" s="35">
        <f t="shared" si="28"/>
        <v>0</v>
      </c>
      <c r="AA202" s="1">
        <v>2</v>
      </c>
      <c r="AB202" s="2" t="str">
        <f t="shared" si="25"/>
        <v>Oct 2024 - Sep 2025</v>
      </c>
    </row>
    <row r="203" spans="1:28" hidden="1" outlineLevel="1" x14ac:dyDescent="0.2">
      <c r="A203" s="2">
        <f t="shared" ref="A203:A263" si="33">YEAR(B203)</f>
        <v>2024</v>
      </c>
      <c r="B203" s="33">
        <v>45627</v>
      </c>
      <c r="C203" s="34">
        <f>RevReqDetR!Q203</f>
        <v>0</v>
      </c>
      <c r="D203" s="35">
        <f>RevReqDetR!U203</f>
        <v>0</v>
      </c>
      <c r="E203" s="34">
        <f t="shared" si="29"/>
        <v>0</v>
      </c>
      <c r="F203" s="34">
        <f>RevReqDetR!E203+RevReqDetR!V203</f>
        <v>0</v>
      </c>
      <c r="G203" s="34">
        <f>RevReqDetR!AG203</f>
        <v>0</v>
      </c>
      <c r="H203" s="34">
        <f t="shared" si="30"/>
        <v>0</v>
      </c>
      <c r="I203" s="35">
        <f>RevReqDetR!H203</f>
        <v>0</v>
      </c>
      <c r="J203" s="35">
        <f>RevReqDetR!M203</f>
        <v>0</v>
      </c>
      <c r="K203" s="34">
        <f t="shared" si="26"/>
        <v>0</v>
      </c>
      <c r="L203" s="35">
        <f>RevReqDetR!N203</f>
        <v>0</v>
      </c>
      <c r="M203" s="35">
        <f>RevReqDetR!AA203</f>
        <v>0</v>
      </c>
      <c r="N203" s="35">
        <f t="shared" si="31"/>
        <v>0</v>
      </c>
      <c r="O203" s="35">
        <f>RevReqDetR!AI203</f>
        <v>0</v>
      </c>
      <c r="P203" s="35">
        <f>RevReqDetR!K203</f>
        <v>0</v>
      </c>
      <c r="Q203" s="35">
        <f>RevReqDetR!T203</f>
        <v>0</v>
      </c>
      <c r="R203" s="35">
        <f>RevReqDetR!W203</f>
        <v>0</v>
      </c>
      <c r="S203" s="35">
        <f>RevReqDetR!X203</f>
        <v>0</v>
      </c>
      <c r="T203" s="35">
        <f>RevReqDetR!Y203</f>
        <v>0</v>
      </c>
      <c r="U203" s="35">
        <f t="shared" si="32"/>
        <v>0</v>
      </c>
      <c r="V203" s="35">
        <f>RevReqDetR!L203</f>
        <v>0</v>
      </c>
      <c r="W203" s="35">
        <f t="shared" si="28"/>
        <v>0</v>
      </c>
      <c r="AA203" s="1">
        <v>2</v>
      </c>
      <c r="AB203" s="2" t="str">
        <f t="shared" si="25"/>
        <v>Oct 2024 - Sep 2025</v>
      </c>
    </row>
    <row r="204" spans="1:28" hidden="1" outlineLevel="1" x14ac:dyDescent="0.2">
      <c r="A204" s="2">
        <f t="shared" si="33"/>
        <v>2025</v>
      </c>
      <c r="B204" s="33">
        <v>45658</v>
      </c>
      <c r="C204" s="34">
        <f>RevReqDetR!Q204</f>
        <v>0</v>
      </c>
      <c r="D204" s="35">
        <f>RevReqDetR!U204</f>
        <v>0</v>
      </c>
      <c r="E204" s="34">
        <f t="shared" si="29"/>
        <v>0</v>
      </c>
      <c r="F204" s="34">
        <f>RevReqDetR!E204+RevReqDetR!V204</f>
        <v>0</v>
      </c>
      <c r="G204" s="34">
        <f>RevReqDetR!AG204</f>
        <v>0</v>
      </c>
      <c r="H204" s="34">
        <f t="shared" si="30"/>
        <v>0</v>
      </c>
      <c r="I204" s="35">
        <f>RevReqDetR!H204</f>
        <v>0</v>
      </c>
      <c r="J204" s="35">
        <f>RevReqDetR!M204</f>
        <v>0</v>
      </c>
      <c r="K204" s="34">
        <f t="shared" si="26"/>
        <v>0</v>
      </c>
      <c r="L204" s="35">
        <f>RevReqDetR!N204</f>
        <v>0</v>
      </c>
      <c r="M204" s="35">
        <f>RevReqDetR!AA204</f>
        <v>0</v>
      </c>
      <c r="N204" s="35">
        <f t="shared" si="31"/>
        <v>0</v>
      </c>
      <c r="O204" s="35">
        <f>RevReqDetR!AI204</f>
        <v>0</v>
      </c>
      <c r="P204" s="35">
        <f>RevReqDetR!K204</f>
        <v>0</v>
      </c>
      <c r="Q204" s="35">
        <f>RevReqDetR!T204</f>
        <v>0</v>
      </c>
      <c r="R204" s="35">
        <f>RevReqDetR!W204</f>
        <v>0</v>
      </c>
      <c r="S204" s="35">
        <f>RevReqDetR!X204</f>
        <v>0</v>
      </c>
      <c r="T204" s="35">
        <f>RevReqDetR!Y204</f>
        <v>0</v>
      </c>
      <c r="U204" s="35">
        <f t="shared" si="32"/>
        <v>0</v>
      </c>
      <c r="V204" s="35">
        <f>RevReqDetR!L204</f>
        <v>0</v>
      </c>
      <c r="W204" s="35">
        <f t="shared" si="28"/>
        <v>0</v>
      </c>
      <c r="AA204" s="1">
        <v>2</v>
      </c>
      <c r="AB204" s="2" t="str">
        <f t="shared" ref="AB204:AB263" si="34">IF(MONTH(B204)=10,"Oct "&amp;RIGHT(YEAR(B204),4)&amp;" - "&amp;"Sep "&amp;RIGHT(YEAR(B204)+1,4),AB203)</f>
        <v>Oct 2024 - Sep 2025</v>
      </c>
    </row>
    <row r="205" spans="1:28" hidden="1" outlineLevel="1" x14ac:dyDescent="0.2">
      <c r="A205" s="2">
        <f t="shared" si="33"/>
        <v>2025</v>
      </c>
      <c r="B205" s="33">
        <v>45689</v>
      </c>
      <c r="C205" s="34">
        <f>RevReqDetR!Q205</f>
        <v>0</v>
      </c>
      <c r="D205" s="35">
        <f>RevReqDetR!U205</f>
        <v>0</v>
      </c>
      <c r="E205" s="34">
        <f t="shared" si="29"/>
        <v>0</v>
      </c>
      <c r="F205" s="34">
        <f>RevReqDetR!E205+RevReqDetR!V205</f>
        <v>0</v>
      </c>
      <c r="G205" s="34">
        <f>RevReqDetR!AG205</f>
        <v>0</v>
      </c>
      <c r="H205" s="34">
        <f t="shared" si="30"/>
        <v>0</v>
      </c>
      <c r="I205" s="35">
        <f>RevReqDetR!H205</f>
        <v>0</v>
      </c>
      <c r="J205" s="35">
        <f>RevReqDetR!M205</f>
        <v>0</v>
      </c>
      <c r="K205" s="34">
        <f t="shared" ref="K205:K263" si="35">I205-J205</f>
        <v>0</v>
      </c>
      <c r="L205" s="35">
        <f>RevReqDetR!N205</f>
        <v>0</v>
      </c>
      <c r="M205" s="35">
        <f>RevReqDetR!AA205</f>
        <v>0</v>
      </c>
      <c r="N205" s="35">
        <f t="shared" si="31"/>
        <v>0</v>
      </c>
      <c r="O205" s="35">
        <f>RevReqDetR!AI205</f>
        <v>0</v>
      </c>
      <c r="P205" s="35">
        <f>RevReqDetR!K205</f>
        <v>0</v>
      </c>
      <c r="Q205" s="35">
        <f>RevReqDetR!T205</f>
        <v>0</v>
      </c>
      <c r="R205" s="35">
        <f>RevReqDetR!W205</f>
        <v>0</v>
      </c>
      <c r="S205" s="35">
        <f>RevReqDetR!X205</f>
        <v>0</v>
      </c>
      <c r="T205" s="35">
        <f>RevReqDetR!Y205</f>
        <v>0</v>
      </c>
      <c r="U205" s="35">
        <f t="shared" si="32"/>
        <v>0</v>
      </c>
      <c r="V205" s="35">
        <f>RevReqDetR!L205</f>
        <v>0</v>
      </c>
      <c r="W205" s="35">
        <f t="shared" si="28"/>
        <v>0</v>
      </c>
      <c r="AA205" s="1">
        <v>2</v>
      </c>
      <c r="AB205" s="2" t="str">
        <f t="shared" si="34"/>
        <v>Oct 2024 - Sep 2025</v>
      </c>
    </row>
    <row r="206" spans="1:28" hidden="1" outlineLevel="1" x14ac:dyDescent="0.2">
      <c r="A206" s="2">
        <f t="shared" si="33"/>
        <v>2025</v>
      </c>
      <c r="B206" s="33">
        <v>45717</v>
      </c>
      <c r="C206" s="34">
        <f>RevReqDetR!Q206</f>
        <v>0</v>
      </c>
      <c r="D206" s="35">
        <f>RevReqDetR!U206</f>
        <v>0</v>
      </c>
      <c r="E206" s="34">
        <f t="shared" si="29"/>
        <v>0</v>
      </c>
      <c r="F206" s="34">
        <f>RevReqDetR!E206+RevReqDetR!V206</f>
        <v>0</v>
      </c>
      <c r="G206" s="34">
        <f>RevReqDetR!AG206</f>
        <v>0</v>
      </c>
      <c r="H206" s="34">
        <f t="shared" si="30"/>
        <v>0</v>
      </c>
      <c r="I206" s="35">
        <f>RevReqDetR!H206</f>
        <v>0</v>
      </c>
      <c r="J206" s="35">
        <f>RevReqDetR!M206</f>
        <v>0</v>
      </c>
      <c r="K206" s="34">
        <f t="shared" si="35"/>
        <v>0</v>
      </c>
      <c r="L206" s="35">
        <f>RevReqDetR!N206</f>
        <v>0</v>
      </c>
      <c r="M206" s="35">
        <f>RevReqDetR!AA206</f>
        <v>0</v>
      </c>
      <c r="N206" s="35">
        <f t="shared" si="31"/>
        <v>0</v>
      </c>
      <c r="O206" s="35">
        <f>RevReqDetR!AI206</f>
        <v>0</v>
      </c>
      <c r="P206" s="35">
        <f>RevReqDetR!K206</f>
        <v>0</v>
      </c>
      <c r="Q206" s="35">
        <f>RevReqDetR!T206</f>
        <v>0</v>
      </c>
      <c r="R206" s="35">
        <f>RevReqDetR!W206</f>
        <v>0</v>
      </c>
      <c r="S206" s="35">
        <f>RevReqDetR!X206</f>
        <v>0</v>
      </c>
      <c r="T206" s="35">
        <f>RevReqDetR!Y206</f>
        <v>0</v>
      </c>
      <c r="U206" s="35">
        <f t="shared" si="32"/>
        <v>0</v>
      </c>
      <c r="V206" s="35">
        <f>RevReqDetR!L206</f>
        <v>0</v>
      </c>
      <c r="W206" s="35">
        <f t="shared" si="28"/>
        <v>0</v>
      </c>
      <c r="AA206" s="1">
        <v>1</v>
      </c>
      <c r="AB206" s="2" t="str">
        <f t="shared" si="34"/>
        <v>Oct 2024 - Sep 2025</v>
      </c>
    </row>
    <row r="207" spans="1:28" hidden="1" outlineLevel="1" x14ac:dyDescent="0.2">
      <c r="A207" s="2">
        <f t="shared" si="33"/>
        <v>2025</v>
      </c>
      <c r="B207" s="33">
        <v>45748</v>
      </c>
      <c r="C207" s="34">
        <f>RevReqDetR!Q207</f>
        <v>0</v>
      </c>
      <c r="D207" s="35">
        <f>RevReqDetR!U207</f>
        <v>0</v>
      </c>
      <c r="E207" s="34">
        <f t="shared" si="29"/>
        <v>0</v>
      </c>
      <c r="F207" s="34">
        <f>RevReqDetR!E207+RevReqDetR!V207</f>
        <v>0</v>
      </c>
      <c r="G207" s="34">
        <f>RevReqDetR!AG207</f>
        <v>0</v>
      </c>
      <c r="H207" s="34">
        <f t="shared" si="30"/>
        <v>0</v>
      </c>
      <c r="I207" s="35">
        <f>RevReqDetR!H207</f>
        <v>0</v>
      </c>
      <c r="J207" s="35">
        <f>RevReqDetR!M207</f>
        <v>0</v>
      </c>
      <c r="K207" s="34">
        <f t="shared" si="35"/>
        <v>0</v>
      </c>
      <c r="L207" s="35">
        <f>RevReqDetR!N207</f>
        <v>0</v>
      </c>
      <c r="M207" s="35">
        <f>RevReqDetR!AA207</f>
        <v>0</v>
      </c>
      <c r="N207" s="35">
        <f t="shared" si="31"/>
        <v>0</v>
      </c>
      <c r="O207" s="35">
        <f>RevReqDetR!AI207</f>
        <v>0</v>
      </c>
      <c r="P207" s="35">
        <f>RevReqDetR!K207</f>
        <v>0</v>
      </c>
      <c r="Q207" s="35">
        <f>RevReqDetR!T207</f>
        <v>0</v>
      </c>
      <c r="R207" s="35">
        <f>RevReqDetR!W207</f>
        <v>0</v>
      </c>
      <c r="S207" s="35">
        <f>RevReqDetR!X207</f>
        <v>0</v>
      </c>
      <c r="T207" s="35">
        <f>RevReqDetR!Y207</f>
        <v>0</v>
      </c>
      <c r="U207" s="35">
        <f t="shared" si="32"/>
        <v>0</v>
      </c>
      <c r="V207" s="35">
        <f>RevReqDetR!L207</f>
        <v>0</v>
      </c>
      <c r="W207" s="35">
        <f t="shared" si="28"/>
        <v>0</v>
      </c>
      <c r="AA207" s="1">
        <v>2</v>
      </c>
      <c r="AB207" s="2" t="str">
        <f t="shared" si="34"/>
        <v>Oct 2024 - Sep 2025</v>
      </c>
    </row>
    <row r="208" spans="1:28" hidden="1" outlineLevel="1" x14ac:dyDescent="0.2">
      <c r="A208" s="2">
        <f t="shared" si="33"/>
        <v>2025</v>
      </c>
      <c r="B208" s="33">
        <v>45778</v>
      </c>
      <c r="C208" s="34">
        <f>RevReqDetR!Q208</f>
        <v>0</v>
      </c>
      <c r="D208" s="35">
        <f>RevReqDetR!U208</f>
        <v>0</v>
      </c>
      <c r="E208" s="34">
        <f t="shared" si="29"/>
        <v>0</v>
      </c>
      <c r="F208" s="34">
        <f>RevReqDetR!E208+RevReqDetR!V208</f>
        <v>0</v>
      </c>
      <c r="G208" s="34">
        <f>RevReqDetR!AG208</f>
        <v>0</v>
      </c>
      <c r="H208" s="34">
        <f t="shared" si="30"/>
        <v>0</v>
      </c>
      <c r="I208" s="35">
        <f>RevReqDetR!H208</f>
        <v>0</v>
      </c>
      <c r="J208" s="35">
        <f>RevReqDetR!M208</f>
        <v>0</v>
      </c>
      <c r="K208" s="34">
        <f t="shared" si="35"/>
        <v>0</v>
      </c>
      <c r="L208" s="35">
        <f>RevReqDetR!N208</f>
        <v>0</v>
      </c>
      <c r="M208" s="35">
        <f>RevReqDetR!AA208</f>
        <v>0</v>
      </c>
      <c r="N208" s="35">
        <f t="shared" si="31"/>
        <v>0</v>
      </c>
      <c r="O208" s="35">
        <f>RevReqDetR!AI208</f>
        <v>0</v>
      </c>
      <c r="P208" s="35">
        <f>RevReqDetR!K208</f>
        <v>0</v>
      </c>
      <c r="Q208" s="35">
        <f>RevReqDetR!T208</f>
        <v>0</v>
      </c>
      <c r="R208" s="35">
        <f>RevReqDetR!W208</f>
        <v>0</v>
      </c>
      <c r="S208" s="35">
        <f>RevReqDetR!X208</f>
        <v>0</v>
      </c>
      <c r="T208" s="35">
        <f>RevReqDetR!Y208</f>
        <v>0</v>
      </c>
      <c r="U208" s="35">
        <f t="shared" si="32"/>
        <v>0</v>
      </c>
      <c r="V208" s="35">
        <f>RevReqDetR!L208</f>
        <v>0</v>
      </c>
      <c r="W208" s="35">
        <f t="shared" si="28"/>
        <v>0</v>
      </c>
      <c r="AA208" s="1">
        <v>2</v>
      </c>
      <c r="AB208" s="2" t="str">
        <f t="shared" si="34"/>
        <v>Oct 2024 - Sep 2025</v>
      </c>
    </row>
    <row r="209" spans="1:28" hidden="1" outlineLevel="1" x14ac:dyDescent="0.2">
      <c r="A209" s="2">
        <f t="shared" si="33"/>
        <v>2025</v>
      </c>
      <c r="B209" s="33">
        <v>45809</v>
      </c>
      <c r="C209" s="34">
        <f>RevReqDetR!Q209</f>
        <v>0</v>
      </c>
      <c r="D209" s="35">
        <f>RevReqDetR!U209</f>
        <v>0</v>
      </c>
      <c r="E209" s="34">
        <f t="shared" si="29"/>
        <v>0</v>
      </c>
      <c r="F209" s="34">
        <f>RevReqDetR!E209+RevReqDetR!V209</f>
        <v>0</v>
      </c>
      <c r="G209" s="34">
        <f>RevReqDetR!AG209</f>
        <v>0</v>
      </c>
      <c r="H209" s="34">
        <f t="shared" si="30"/>
        <v>0</v>
      </c>
      <c r="I209" s="35">
        <f>RevReqDetR!H209</f>
        <v>0</v>
      </c>
      <c r="J209" s="35">
        <f>RevReqDetR!M209</f>
        <v>0</v>
      </c>
      <c r="K209" s="34">
        <f t="shared" si="35"/>
        <v>0</v>
      </c>
      <c r="L209" s="35">
        <f>RevReqDetR!N209</f>
        <v>0</v>
      </c>
      <c r="M209" s="35">
        <f>RevReqDetR!AA209</f>
        <v>0</v>
      </c>
      <c r="N209" s="35">
        <f t="shared" si="31"/>
        <v>0</v>
      </c>
      <c r="O209" s="35">
        <f>RevReqDetR!AI209</f>
        <v>0</v>
      </c>
      <c r="P209" s="35">
        <f>RevReqDetR!K209</f>
        <v>0</v>
      </c>
      <c r="Q209" s="35">
        <f>RevReqDetR!T209</f>
        <v>0</v>
      </c>
      <c r="R209" s="35">
        <f>RevReqDetR!W209</f>
        <v>0</v>
      </c>
      <c r="S209" s="35">
        <f>RevReqDetR!X209</f>
        <v>0</v>
      </c>
      <c r="T209" s="35">
        <f>RevReqDetR!Y209</f>
        <v>0</v>
      </c>
      <c r="U209" s="35">
        <f t="shared" si="32"/>
        <v>0</v>
      </c>
      <c r="V209" s="35">
        <f>RevReqDetR!L209</f>
        <v>0</v>
      </c>
      <c r="W209" s="35">
        <f t="shared" si="28"/>
        <v>0</v>
      </c>
      <c r="AA209" s="1">
        <v>2</v>
      </c>
      <c r="AB209" s="2" t="str">
        <f t="shared" si="34"/>
        <v>Oct 2024 - Sep 2025</v>
      </c>
    </row>
    <row r="210" spans="1:28" hidden="1" outlineLevel="1" x14ac:dyDescent="0.2">
      <c r="A210" s="2">
        <f t="shared" si="33"/>
        <v>2025</v>
      </c>
      <c r="B210" s="33">
        <v>45839</v>
      </c>
      <c r="C210" s="34">
        <f>RevReqDetR!Q210</f>
        <v>0</v>
      </c>
      <c r="D210" s="35">
        <f>RevReqDetR!U210</f>
        <v>0</v>
      </c>
      <c r="E210" s="34">
        <f t="shared" si="29"/>
        <v>0</v>
      </c>
      <c r="F210" s="34">
        <f>RevReqDetR!E210+RevReqDetR!V210</f>
        <v>0</v>
      </c>
      <c r="G210" s="34">
        <f>RevReqDetR!AG210</f>
        <v>0</v>
      </c>
      <c r="H210" s="34">
        <f t="shared" si="30"/>
        <v>0</v>
      </c>
      <c r="I210" s="35">
        <f>RevReqDetR!H210</f>
        <v>0</v>
      </c>
      <c r="J210" s="35">
        <f>RevReqDetR!M210</f>
        <v>0</v>
      </c>
      <c r="K210" s="34">
        <f t="shared" si="35"/>
        <v>0</v>
      </c>
      <c r="L210" s="35">
        <f>RevReqDetR!N210</f>
        <v>0</v>
      </c>
      <c r="M210" s="35">
        <f>RevReqDetR!AA210</f>
        <v>0</v>
      </c>
      <c r="N210" s="35">
        <f t="shared" si="31"/>
        <v>0</v>
      </c>
      <c r="O210" s="35">
        <f>RevReqDetR!AI210</f>
        <v>0</v>
      </c>
      <c r="P210" s="35">
        <f>RevReqDetR!K210</f>
        <v>0</v>
      </c>
      <c r="Q210" s="35">
        <f>RevReqDetR!T210</f>
        <v>0</v>
      </c>
      <c r="R210" s="35">
        <f>RevReqDetR!W210</f>
        <v>0</v>
      </c>
      <c r="S210" s="35">
        <f>RevReqDetR!X210</f>
        <v>0</v>
      </c>
      <c r="T210" s="35">
        <f>RevReqDetR!Y210</f>
        <v>0</v>
      </c>
      <c r="U210" s="35">
        <f t="shared" si="32"/>
        <v>0</v>
      </c>
      <c r="V210" s="35">
        <f>RevReqDetR!L210</f>
        <v>0</v>
      </c>
      <c r="W210" s="35">
        <f t="shared" si="28"/>
        <v>0</v>
      </c>
      <c r="AA210" s="1">
        <v>2</v>
      </c>
      <c r="AB210" s="2" t="str">
        <f t="shared" si="34"/>
        <v>Oct 2024 - Sep 2025</v>
      </c>
    </row>
    <row r="211" spans="1:28" hidden="1" outlineLevel="1" x14ac:dyDescent="0.2">
      <c r="A211" s="2">
        <f t="shared" si="33"/>
        <v>2025</v>
      </c>
      <c r="B211" s="33">
        <v>45870</v>
      </c>
      <c r="C211" s="34">
        <f>RevReqDetR!Q211</f>
        <v>0</v>
      </c>
      <c r="D211" s="35">
        <f>RevReqDetR!U211</f>
        <v>0</v>
      </c>
      <c r="E211" s="34">
        <f t="shared" si="29"/>
        <v>0</v>
      </c>
      <c r="F211" s="34">
        <f>RevReqDetR!E211+RevReqDetR!V211</f>
        <v>0</v>
      </c>
      <c r="G211" s="34">
        <f>RevReqDetR!AG211</f>
        <v>0</v>
      </c>
      <c r="H211" s="34">
        <f t="shared" si="30"/>
        <v>0</v>
      </c>
      <c r="I211" s="35">
        <f>RevReqDetR!H211</f>
        <v>0</v>
      </c>
      <c r="J211" s="35">
        <f>RevReqDetR!M211</f>
        <v>0</v>
      </c>
      <c r="K211" s="34">
        <f t="shared" si="35"/>
        <v>0</v>
      </c>
      <c r="L211" s="35">
        <f>RevReqDetR!N211</f>
        <v>0</v>
      </c>
      <c r="M211" s="35">
        <f>RevReqDetR!AA211</f>
        <v>0</v>
      </c>
      <c r="N211" s="35">
        <f t="shared" si="31"/>
        <v>0</v>
      </c>
      <c r="O211" s="35">
        <f>RevReqDetR!AI211</f>
        <v>0</v>
      </c>
      <c r="P211" s="35">
        <f>RevReqDetR!K211</f>
        <v>0</v>
      </c>
      <c r="Q211" s="35">
        <f>RevReqDetR!T211</f>
        <v>0</v>
      </c>
      <c r="R211" s="35">
        <f>RevReqDetR!W211</f>
        <v>0</v>
      </c>
      <c r="S211" s="35">
        <f>RevReqDetR!X211</f>
        <v>0</v>
      </c>
      <c r="T211" s="35">
        <f>RevReqDetR!Y211</f>
        <v>0</v>
      </c>
      <c r="U211" s="35">
        <f t="shared" si="32"/>
        <v>0</v>
      </c>
      <c r="V211" s="35">
        <f>RevReqDetR!L211</f>
        <v>0</v>
      </c>
      <c r="W211" s="35">
        <f t="shared" si="28"/>
        <v>0</v>
      </c>
      <c r="AA211" s="1">
        <v>1</v>
      </c>
      <c r="AB211" s="2" t="str">
        <f t="shared" si="34"/>
        <v>Oct 2024 - Sep 2025</v>
      </c>
    </row>
    <row r="212" spans="1:28" hidden="1" outlineLevel="1" x14ac:dyDescent="0.2">
      <c r="A212" s="2">
        <f t="shared" si="33"/>
        <v>2025</v>
      </c>
      <c r="B212" s="33">
        <v>45901</v>
      </c>
      <c r="C212" s="34">
        <f>RevReqDetR!Q212</f>
        <v>0</v>
      </c>
      <c r="D212" s="35">
        <f>RevReqDetR!U212</f>
        <v>0</v>
      </c>
      <c r="E212" s="34">
        <f t="shared" si="29"/>
        <v>0</v>
      </c>
      <c r="F212" s="34">
        <f>RevReqDetR!E212+RevReqDetR!V212</f>
        <v>0</v>
      </c>
      <c r="G212" s="34">
        <f>RevReqDetR!AG212</f>
        <v>0</v>
      </c>
      <c r="H212" s="34">
        <f t="shared" si="30"/>
        <v>0</v>
      </c>
      <c r="I212" s="35">
        <f>RevReqDetR!H212</f>
        <v>0</v>
      </c>
      <c r="J212" s="35">
        <f>RevReqDetR!M212</f>
        <v>0</v>
      </c>
      <c r="K212" s="34">
        <f t="shared" si="35"/>
        <v>0</v>
      </c>
      <c r="L212" s="35">
        <f>RevReqDetR!N212</f>
        <v>0</v>
      </c>
      <c r="M212" s="35">
        <f>RevReqDetR!AA212</f>
        <v>0</v>
      </c>
      <c r="N212" s="35">
        <f t="shared" si="31"/>
        <v>0</v>
      </c>
      <c r="O212" s="35">
        <f>RevReqDetR!AI212</f>
        <v>0</v>
      </c>
      <c r="P212" s="35">
        <f>RevReqDetR!K212</f>
        <v>0</v>
      </c>
      <c r="Q212" s="35">
        <f>RevReqDetR!T212</f>
        <v>0</v>
      </c>
      <c r="R212" s="35">
        <f>RevReqDetR!W212</f>
        <v>0</v>
      </c>
      <c r="S212" s="35">
        <f>RevReqDetR!X212</f>
        <v>0</v>
      </c>
      <c r="T212" s="35">
        <f>RevReqDetR!Y212</f>
        <v>0</v>
      </c>
      <c r="U212" s="35">
        <f t="shared" si="32"/>
        <v>0</v>
      </c>
      <c r="V212" s="35">
        <f>RevReqDetR!L212</f>
        <v>0</v>
      </c>
      <c r="W212" s="35">
        <f t="shared" si="28"/>
        <v>0</v>
      </c>
      <c r="AA212" s="1">
        <v>2</v>
      </c>
      <c r="AB212" s="2" t="str">
        <f t="shared" si="34"/>
        <v>Oct 2024 - Sep 2025</v>
      </c>
    </row>
    <row r="213" spans="1:28" hidden="1" outlineLevel="1" x14ac:dyDescent="0.2">
      <c r="A213" s="2">
        <f t="shared" si="33"/>
        <v>2025</v>
      </c>
      <c r="B213" s="33">
        <v>45931</v>
      </c>
      <c r="C213" s="34">
        <f>RevReqDetR!Q213</f>
        <v>0</v>
      </c>
      <c r="D213" s="35">
        <f>RevReqDetR!U213</f>
        <v>0</v>
      </c>
      <c r="E213" s="34">
        <f t="shared" si="29"/>
        <v>0</v>
      </c>
      <c r="F213" s="34">
        <f>RevReqDetR!E213+RevReqDetR!V213</f>
        <v>0</v>
      </c>
      <c r="G213" s="34">
        <f>RevReqDetR!AG213</f>
        <v>0</v>
      </c>
      <c r="H213" s="34">
        <f t="shared" si="30"/>
        <v>0</v>
      </c>
      <c r="I213" s="35">
        <f>RevReqDetR!H213</f>
        <v>0</v>
      </c>
      <c r="J213" s="35">
        <f>RevReqDetR!M213</f>
        <v>0</v>
      </c>
      <c r="K213" s="34">
        <f t="shared" si="35"/>
        <v>0</v>
      </c>
      <c r="L213" s="35">
        <f>RevReqDetR!N213</f>
        <v>0</v>
      </c>
      <c r="M213" s="35">
        <f>RevReqDetR!AA213</f>
        <v>0</v>
      </c>
      <c r="N213" s="35">
        <f t="shared" si="31"/>
        <v>0</v>
      </c>
      <c r="O213" s="35">
        <f>RevReqDetR!AI213</f>
        <v>0</v>
      </c>
      <c r="P213" s="35">
        <f>RevReqDetR!K213</f>
        <v>0</v>
      </c>
      <c r="Q213" s="35">
        <f>RevReqDetR!T213</f>
        <v>0</v>
      </c>
      <c r="R213" s="35">
        <f>RevReqDetR!W213</f>
        <v>0</v>
      </c>
      <c r="S213" s="35">
        <f>RevReqDetR!X213</f>
        <v>0</v>
      </c>
      <c r="T213" s="35">
        <f>RevReqDetR!Y213</f>
        <v>0</v>
      </c>
      <c r="U213" s="35">
        <f t="shared" si="32"/>
        <v>0</v>
      </c>
      <c r="V213" s="35">
        <f>RevReqDetR!L213</f>
        <v>0</v>
      </c>
      <c r="W213" s="35">
        <f t="shared" si="28"/>
        <v>0</v>
      </c>
      <c r="AA213" s="1">
        <v>2</v>
      </c>
      <c r="AB213" s="2" t="str">
        <f t="shared" si="34"/>
        <v>Oct 2025 - Sep 2026</v>
      </c>
    </row>
    <row r="214" spans="1:28" hidden="1" outlineLevel="1" x14ac:dyDescent="0.2">
      <c r="A214" s="2">
        <f t="shared" si="33"/>
        <v>2025</v>
      </c>
      <c r="B214" s="33">
        <v>45962</v>
      </c>
      <c r="C214" s="34">
        <f>RevReqDetR!Q214</f>
        <v>0</v>
      </c>
      <c r="D214" s="35">
        <f>RevReqDetR!U214</f>
        <v>0</v>
      </c>
      <c r="E214" s="34">
        <f t="shared" si="29"/>
        <v>0</v>
      </c>
      <c r="F214" s="34">
        <f>RevReqDetR!E214+RevReqDetR!V214</f>
        <v>0</v>
      </c>
      <c r="G214" s="34">
        <f>RevReqDetR!AG214</f>
        <v>0</v>
      </c>
      <c r="H214" s="34">
        <f t="shared" si="30"/>
        <v>0</v>
      </c>
      <c r="I214" s="35">
        <f>RevReqDetR!H214</f>
        <v>0</v>
      </c>
      <c r="J214" s="35">
        <f>RevReqDetR!M214</f>
        <v>0</v>
      </c>
      <c r="K214" s="34">
        <f t="shared" si="35"/>
        <v>0</v>
      </c>
      <c r="L214" s="35">
        <f>RevReqDetR!N214</f>
        <v>0</v>
      </c>
      <c r="M214" s="35">
        <f>RevReqDetR!AA214</f>
        <v>0</v>
      </c>
      <c r="N214" s="35">
        <f t="shared" si="31"/>
        <v>0</v>
      </c>
      <c r="O214" s="35">
        <f>RevReqDetR!AI214</f>
        <v>0</v>
      </c>
      <c r="P214" s="35">
        <f>RevReqDetR!K214</f>
        <v>0</v>
      </c>
      <c r="Q214" s="35">
        <f>RevReqDetR!T214</f>
        <v>0</v>
      </c>
      <c r="R214" s="35">
        <f>RevReqDetR!W214</f>
        <v>0</v>
      </c>
      <c r="S214" s="35">
        <f>RevReqDetR!X214</f>
        <v>0</v>
      </c>
      <c r="T214" s="35">
        <f>RevReqDetR!Y214</f>
        <v>0</v>
      </c>
      <c r="U214" s="35">
        <f t="shared" si="32"/>
        <v>0</v>
      </c>
      <c r="V214" s="35">
        <f>RevReqDetR!L214</f>
        <v>0</v>
      </c>
      <c r="W214" s="35">
        <f t="shared" si="28"/>
        <v>0</v>
      </c>
      <c r="AA214" s="1">
        <v>2</v>
      </c>
      <c r="AB214" s="2" t="str">
        <f t="shared" si="34"/>
        <v>Oct 2025 - Sep 2026</v>
      </c>
    </row>
    <row r="215" spans="1:28" hidden="1" outlineLevel="1" x14ac:dyDescent="0.2">
      <c r="A215" s="2">
        <f t="shared" si="33"/>
        <v>2025</v>
      </c>
      <c r="B215" s="33">
        <v>45992</v>
      </c>
      <c r="C215" s="34">
        <f>RevReqDetR!Q215</f>
        <v>0</v>
      </c>
      <c r="D215" s="35">
        <f>RevReqDetR!U215</f>
        <v>0</v>
      </c>
      <c r="E215" s="34">
        <f t="shared" si="29"/>
        <v>0</v>
      </c>
      <c r="F215" s="34">
        <f>RevReqDetR!E215+RevReqDetR!V215</f>
        <v>0</v>
      </c>
      <c r="G215" s="34">
        <f>RevReqDetR!AG215</f>
        <v>0</v>
      </c>
      <c r="H215" s="34">
        <f t="shared" si="30"/>
        <v>0</v>
      </c>
      <c r="I215" s="35">
        <f>RevReqDetR!H215</f>
        <v>0</v>
      </c>
      <c r="J215" s="35">
        <f>RevReqDetR!M215</f>
        <v>0</v>
      </c>
      <c r="K215" s="34">
        <f t="shared" si="35"/>
        <v>0</v>
      </c>
      <c r="L215" s="35">
        <f>RevReqDetR!N215</f>
        <v>0</v>
      </c>
      <c r="M215" s="35">
        <f>RevReqDetR!AA215</f>
        <v>0</v>
      </c>
      <c r="N215" s="35">
        <f t="shared" si="31"/>
        <v>0</v>
      </c>
      <c r="O215" s="35">
        <f>RevReqDetR!AI215</f>
        <v>0</v>
      </c>
      <c r="P215" s="35">
        <f>RevReqDetR!K215</f>
        <v>0</v>
      </c>
      <c r="Q215" s="35">
        <f>RevReqDetR!T215</f>
        <v>0</v>
      </c>
      <c r="R215" s="35">
        <f>RevReqDetR!W215</f>
        <v>0</v>
      </c>
      <c r="S215" s="35">
        <f>RevReqDetR!X215</f>
        <v>0</v>
      </c>
      <c r="T215" s="35">
        <f>RevReqDetR!Y215</f>
        <v>0</v>
      </c>
      <c r="U215" s="35">
        <f t="shared" si="32"/>
        <v>0</v>
      </c>
      <c r="V215" s="35">
        <f>RevReqDetR!L215</f>
        <v>0</v>
      </c>
      <c r="W215" s="35">
        <f t="shared" si="28"/>
        <v>0</v>
      </c>
      <c r="AA215" s="1">
        <v>2</v>
      </c>
      <c r="AB215" s="2" t="str">
        <f t="shared" si="34"/>
        <v>Oct 2025 - Sep 2026</v>
      </c>
    </row>
    <row r="216" spans="1:28" hidden="1" outlineLevel="1" x14ac:dyDescent="0.2">
      <c r="A216" s="2">
        <f t="shared" si="33"/>
        <v>2026</v>
      </c>
      <c r="B216" s="33">
        <v>46023</v>
      </c>
      <c r="C216" s="34">
        <f>RevReqDetR!Q216</f>
        <v>0</v>
      </c>
      <c r="D216" s="35">
        <f>RevReqDetR!U216</f>
        <v>0</v>
      </c>
      <c r="E216" s="34">
        <f t="shared" si="29"/>
        <v>0</v>
      </c>
      <c r="F216" s="34">
        <f>RevReqDetR!E216+RevReqDetR!V216</f>
        <v>0</v>
      </c>
      <c r="G216" s="34">
        <f>RevReqDetR!AG216</f>
        <v>0</v>
      </c>
      <c r="H216" s="34">
        <f t="shared" si="30"/>
        <v>0</v>
      </c>
      <c r="I216" s="35">
        <f>RevReqDetR!H216</f>
        <v>0</v>
      </c>
      <c r="J216" s="35">
        <f>RevReqDetR!M216</f>
        <v>0</v>
      </c>
      <c r="K216" s="34">
        <f t="shared" si="35"/>
        <v>0</v>
      </c>
      <c r="L216" s="35">
        <f>RevReqDetR!N216</f>
        <v>0</v>
      </c>
      <c r="M216" s="35">
        <f>RevReqDetR!AA216</f>
        <v>0</v>
      </c>
      <c r="N216" s="35">
        <f t="shared" si="31"/>
        <v>0</v>
      </c>
      <c r="O216" s="35">
        <f>RevReqDetR!AI216</f>
        <v>0</v>
      </c>
      <c r="P216" s="35">
        <f>RevReqDetR!K216</f>
        <v>0</v>
      </c>
      <c r="Q216" s="35">
        <f>RevReqDetR!T216</f>
        <v>0</v>
      </c>
      <c r="R216" s="35">
        <f>RevReqDetR!W216</f>
        <v>0</v>
      </c>
      <c r="S216" s="35">
        <f>RevReqDetR!X216</f>
        <v>0</v>
      </c>
      <c r="T216" s="35">
        <f>RevReqDetR!Y216</f>
        <v>0</v>
      </c>
      <c r="U216" s="35">
        <f t="shared" si="32"/>
        <v>0</v>
      </c>
      <c r="V216" s="35">
        <f>RevReqDetR!L216</f>
        <v>0</v>
      </c>
      <c r="W216" s="35">
        <f t="shared" ref="W216:W263" si="36">F216+H216-K216+N216+O216-U216-V216</f>
        <v>0</v>
      </c>
      <c r="AA216" s="1">
        <v>1</v>
      </c>
      <c r="AB216" s="2" t="str">
        <f t="shared" si="34"/>
        <v>Oct 2025 - Sep 2026</v>
      </c>
    </row>
    <row r="217" spans="1:28" hidden="1" outlineLevel="1" x14ac:dyDescent="0.2">
      <c r="A217" s="2">
        <f t="shared" si="33"/>
        <v>2026</v>
      </c>
      <c r="B217" s="33">
        <v>46054</v>
      </c>
      <c r="C217" s="34">
        <f>RevReqDetR!Q217</f>
        <v>0</v>
      </c>
      <c r="D217" s="35">
        <f>RevReqDetR!U217</f>
        <v>0</v>
      </c>
      <c r="E217" s="34">
        <f t="shared" ref="E217:E263" si="37">C217+D217</f>
        <v>0</v>
      </c>
      <c r="F217" s="34">
        <f>RevReqDetR!E217+RevReqDetR!V217</f>
        <v>0</v>
      </c>
      <c r="G217" s="34">
        <f>RevReqDetR!AG217</f>
        <v>0</v>
      </c>
      <c r="H217" s="34">
        <f t="shared" ref="H217:H263" si="38">(G216+G217)/2*$J$5</f>
        <v>0</v>
      </c>
      <c r="I217" s="35">
        <f>RevReqDetR!H217</f>
        <v>0</v>
      </c>
      <c r="J217" s="35">
        <f>RevReqDetR!M217</f>
        <v>0</v>
      </c>
      <c r="K217" s="34">
        <f t="shared" si="35"/>
        <v>0</v>
      </c>
      <c r="L217" s="35">
        <f>RevReqDetR!N217</f>
        <v>0</v>
      </c>
      <c r="M217" s="35">
        <f>RevReqDetR!AA217</f>
        <v>0</v>
      </c>
      <c r="N217" s="35">
        <f t="shared" ref="N217:N263" si="39">L217+M217</f>
        <v>0</v>
      </c>
      <c r="O217" s="35">
        <f>RevReqDetR!AI217</f>
        <v>0</v>
      </c>
      <c r="P217" s="35">
        <f>RevReqDetR!K217</f>
        <v>0</v>
      </c>
      <c r="Q217" s="35">
        <f>RevReqDetR!T217</f>
        <v>0</v>
      </c>
      <c r="R217" s="35">
        <f>RevReqDetR!W217</f>
        <v>0</v>
      </c>
      <c r="S217" s="35">
        <f>RevReqDetR!X217</f>
        <v>0</v>
      </c>
      <c r="T217" s="35">
        <f>RevReqDetR!Y217</f>
        <v>0</v>
      </c>
      <c r="U217" s="35">
        <f t="shared" ref="U217:U263" si="40">P217+Q217-R217+S217-T217</f>
        <v>0</v>
      </c>
      <c r="V217" s="35">
        <f>RevReqDetR!L217</f>
        <v>0</v>
      </c>
      <c r="W217" s="35">
        <f t="shared" si="36"/>
        <v>0</v>
      </c>
      <c r="AA217" s="1">
        <v>2</v>
      </c>
      <c r="AB217" s="2" t="str">
        <f t="shared" si="34"/>
        <v>Oct 2025 - Sep 2026</v>
      </c>
    </row>
    <row r="218" spans="1:28" hidden="1" outlineLevel="1" x14ac:dyDescent="0.2">
      <c r="A218" s="2">
        <f t="shared" si="33"/>
        <v>2026</v>
      </c>
      <c r="B218" s="33">
        <v>46082</v>
      </c>
      <c r="C218" s="34">
        <f>RevReqDetR!Q218</f>
        <v>0</v>
      </c>
      <c r="D218" s="35">
        <f>RevReqDetR!U218</f>
        <v>0</v>
      </c>
      <c r="E218" s="34">
        <f t="shared" si="37"/>
        <v>0</v>
      </c>
      <c r="F218" s="34">
        <f>RevReqDetR!E218+RevReqDetR!V218</f>
        <v>0</v>
      </c>
      <c r="G218" s="34">
        <f>RevReqDetR!AG218</f>
        <v>0</v>
      </c>
      <c r="H218" s="34">
        <f t="shared" si="38"/>
        <v>0</v>
      </c>
      <c r="I218" s="35">
        <f>RevReqDetR!H218</f>
        <v>0</v>
      </c>
      <c r="J218" s="35">
        <f>RevReqDetR!M218</f>
        <v>0</v>
      </c>
      <c r="K218" s="34">
        <f t="shared" si="35"/>
        <v>0</v>
      </c>
      <c r="L218" s="35">
        <f>RevReqDetR!N218</f>
        <v>0</v>
      </c>
      <c r="M218" s="35">
        <f>RevReqDetR!AA218</f>
        <v>0</v>
      </c>
      <c r="N218" s="35">
        <f t="shared" si="39"/>
        <v>0</v>
      </c>
      <c r="O218" s="35">
        <f>RevReqDetR!AI218</f>
        <v>0</v>
      </c>
      <c r="P218" s="35">
        <f>RevReqDetR!K218</f>
        <v>0</v>
      </c>
      <c r="Q218" s="35">
        <f>RevReqDetR!T218</f>
        <v>0</v>
      </c>
      <c r="R218" s="35">
        <f>RevReqDetR!W218</f>
        <v>0</v>
      </c>
      <c r="S218" s="35">
        <f>RevReqDetR!X218</f>
        <v>0</v>
      </c>
      <c r="T218" s="35">
        <f>RevReqDetR!Y218</f>
        <v>0</v>
      </c>
      <c r="U218" s="35">
        <f t="shared" si="40"/>
        <v>0</v>
      </c>
      <c r="V218" s="35">
        <f>RevReqDetR!L218</f>
        <v>0</v>
      </c>
      <c r="W218" s="35">
        <f t="shared" si="36"/>
        <v>0</v>
      </c>
      <c r="AA218" s="1">
        <v>2</v>
      </c>
      <c r="AB218" s="2" t="str">
        <f t="shared" si="34"/>
        <v>Oct 2025 - Sep 2026</v>
      </c>
    </row>
    <row r="219" spans="1:28" hidden="1" outlineLevel="1" x14ac:dyDescent="0.2">
      <c r="A219" s="2">
        <f t="shared" si="33"/>
        <v>2026</v>
      </c>
      <c r="B219" s="33">
        <v>46113</v>
      </c>
      <c r="C219" s="34">
        <f>RevReqDetR!Q219</f>
        <v>0</v>
      </c>
      <c r="D219" s="35">
        <f>RevReqDetR!U219</f>
        <v>0</v>
      </c>
      <c r="E219" s="34">
        <f t="shared" si="37"/>
        <v>0</v>
      </c>
      <c r="F219" s="34">
        <f>RevReqDetR!E219+RevReqDetR!V219</f>
        <v>0</v>
      </c>
      <c r="G219" s="34">
        <f>RevReqDetR!AG219</f>
        <v>0</v>
      </c>
      <c r="H219" s="34">
        <f t="shared" si="38"/>
        <v>0</v>
      </c>
      <c r="I219" s="35">
        <f>RevReqDetR!H219</f>
        <v>0</v>
      </c>
      <c r="J219" s="35">
        <f>RevReqDetR!M219</f>
        <v>0</v>
      </c>
      <c r="K219" s="34">
        <f t="shared" si="35"/>
        <v>0</v>
      </c>
      <c r="L219" s="35">
        <f>RevReqDetR!N219</f>
        <v>0</v>
      </c>
      <c r="M219" s="35">
        <f>RevReqDetR!AA219</f>
        <v>0</v>
      </c>
      <c r="N219" s="35">
        <f t="shared" si="39"/>
        <v>0</v>
      </c>
      <c r="O219" s="35">
        <f>RevReqDetR!AI219</f>
        <v>0</v>
      </c>
      <c r="P219" s="35">
        <f>RevReqDetR!K219</f>
        <v>0</v>
      </c>
      <c r="Q219" s="35">
        <f>RevReqDetR!T219</f>
        <v>0</v>
      </c>
      <c r="R219" s="35">
        <f>RevReqDetR!W219</f>
        <v>0</v>
      </c>
      <c r="S219" s="35">
        <f>RevReqDetR!X219</f>
        <v>0</v>
      </c>
      <c r="T219" s="35">
        <f>RevReqDetR!Y219</f>
        <v>0</v>
      </c>
      <c r="U219" s="35">
        <f t="shared" si="40"/>
        <v>0</v>
      </c>
      <c r="V219" s="35">
        <f>RevReqDetR!L219</f>
        <v>0</v>
      </c>
      <c r="W219" s="35">
        <f t="shared" si="36"/>
        <v>0</v>
      </c>
      <c r="AA219" s="1">
        <v>2</v>
      </c>
      <c r="AB219" s="2" t="str">
        <f t="shared" si="34"/>
        <v>Oct 2025 - Sep 2026</v>
      </c>
    </row>
    <row r="220" spans="1:28" hidden="1" outlineLevel="1" x14ac:dyDescent="0.2">
      <c r="A220" s="2">
        <f t="shared" si="33"/>
        <v>2026</v>
      </c>
      <c r="B220" s="33">
        <v>46143</v>
      </c>
      <c r="C220" s="34">
        <f>RevReqDetR!Q220</f>
        <v>0</v>
      </c>
      <c r="D220" s="35">
        <f>RevReqDetR!U220</f>
        <v>0</v>
      </c>
      <c r="E220" s="34">
        <f t="shared" si="37"/>
        <v>0</v>
      </c>
      <c r="F220" s="34">
        <f>RevReqDetR!E220+RevReqDetR!V220</f>
        <v>0</v>
      </c>
      <c r="G220" s="34">
        <f>RevReqDetR!AG220</f>
        <v>0</v>
      </c>
      <c r="H220" s="34">
        <f t="shared" si="38"/>
        <v>0</v>
      </c>
      <c r="I220" s="35">
        <f>RevReqDetR!H220</f>
        <v>0</v>
      </c>
      <c r="J220" s="35">
        <f>RevReqDetR!M220</f>
        <v>0</v>
      </c>
      <c r="K220" s="34">
        <f t="shared" si="35"/>
        <v>0</v>
      </c>
      <c r="L220" s="35">
        <f>RevReqDetR!N220</f>
        <v>0</v>
      </c>
      <c r="M220" s="35">
        <f>RevReqDetR!AA220</f>
        <v>0</v>
      </c>
      <c r="N220" s="35">
        <f t="shared" si="39"/>
        <v>0</v>
      </c>
      <c r="O220" s="35">
        <f>RevReqDetR!AI220</f>
        <v>0</v>
      </c>
      <c r="P220" s="35">
        <f>RevReqDetR!K220</f>
        <v>0</v>
      </c>
      <c r="Q220" s="35">
        <f>RevReqDetR!T220</f>
        <v>0</v>
      </c>
      <c r="R220" s="35">
        <f>RevReqDetR!W220</f>
        <v>0</v>
      </c>
      <c r="S220" s="35">
        <f>RevReqDetR!X220</f>
        <v>0</v>
      </c>
      <c r="T220" s="35">
        <f>RevReqDetR!Y220</f>
        <v>0</v>
      </c>
      <c r="U220" s="35">
        <f t="shared" si="40"/>
        <v>0</v>
      </c>
      <c r="V220" s="35">
        <f>RevReqDetR!L220</f>
        <v>0</v>
      </c>
      <c r="W220" s="35">
        <f t="shared" si="36"/>
        <v>0</v>
      </c>
      <c r="AA220" s="1">
        <v>2</v>
      </c>
      <c r="AB220" s="2" t="str">
        <f t="shared" si="34"/>
        <v>Oct 2025 - Sep 2026</v>
      </c>
    </row>
    <row r="221" spans="1:28" hidden="1" outlineLevel="1" x14ac:dyDescent="0.2">
      <c r="A221" s="2">
        <f t="shared" si="33"/>
        <v>2026</v>
      </c>
      <c r="B221" s="33">
        <v>46174</v>
      </c>
      <c r="C221" s="34">
        <f>RevReqDetR!Q221</f>
        <v>0</v>
      </c>
      <c r="D221" s="35">
        <f>RevReqDetR!U221</f>
        <v>0</v>
      </c>
      <c r="E221" s="34">
        <f t="shared" si="37"/>
        <v>0</v>
      </c>
      <c r="F221" s="34">
        <f>RevReqDetR!E221+RevReqDetR!V221</f>
        <v>0</v>
      </c>
      <c r="G221" s="34">
        <f>RevReqDetR!AG221</f>
        <v>0</v>
      </c>
      <c r="H221" s="34">
        <f t="shared" si="38"/>
        <v>0</v>
      </c>
      <c r="I221" s="35">
        <f>RevReqDetR!H221</f>
        <v>0</v>
      </c>
      <c r="J221" s="35">
        <f>RevReqDetR!M221</f>
        <v>0</v>
      </c>
      <c r="K221" s="34">
        <f t="shared" si="35"/>
        <v>0</v>
      </c>
      <c r="L221" s="35">
        <f>RevReqDetR!N221</f>
        <v>0</v>
      </c>
      <c r="M221" s="35">
        <f>RevReqDetR!AA221</f>
        <v>0</v>
      </c>
      <c r="N221" s="35">
        <f t="shared" si="39"/>
        <v>0</v>
      </c>
      <c r="O221" s="35">
        <f>RevReqDetR!AI221</f>
        <v>0</v>
      </c>
      <c r="P221" s="35">
        <f>RevReqDetR!K221</f>
        <v>0</v>
      </c>
      <c r="Q221" s="35">
        <f>RevReqDetR!T221</f>
        <v>0</v>
      </c>
      <c r="R221" s="35">
        <f>RevReqDetR!W221</f>
        <v>0</v>
      </c>
      <c r="S221" s="35">
        <f>RevReqDetR!X221</f>
        <v>0</v>
      </c>
      <c r="T221" s="35">
        <f>RevReqDetR!Y221</f>
        <v>0</v>
      </c>
      <c r="U221" s="35">
        <f t="shared" si="40"/>
        <v>0</v>
      </c>
      <c r="V221" s="35">
        <f>RevReqDetR!L221</f>
        <v>0</v>
      </c>
      <c r="W221" s="35">
        <f t="shared" si="36"/>
        <v>0</v>
      </c>
      <c r="AA221" s="1">
        <v>1</v>
      </c>
      <c r="AB221" s="2" t="str">
        <f t="shared" si="34"/>
        <v>Oct 2025 - Sep 2026</v>
      </c>
    </row>
    <row r="222" spans="1:28" hidden="1" outlineLevel="1" x14ac:dyDescent="0.2">
      <c r="A222" s="2">
        <f t="shared" si="33"/>
        <v>2026</v>
      </c>
      <c r="B222" s="33">
        <v>46204</v>
      </c>
      <c r="C222" s="34">
        <f>RevReqDetR!Q222</f>
        <v>0</v>
      </c>
      <c r="D222" s="35">
        <f>RevReqDetR!U222</f>
        <v>0</v>
      </c>
      <c r="E222" s="34">
        <f t="shared" si="37"/>
        <v>0</v>
      </c>
      <c r="F222" s="34">
        <f>RevReqDetR!E222+RevReqDetR!V222</f>
        <v>0</v>
      </c>
      <c r="G222" s="34">
        <f>RevReqDetR!AG222</f>
        <v>0</v>
      </c>
      <c r="H222" s="34">
        <f t="shared" si="38"/>
        <v>0</v>
      </c>
      <c r="I222" s="35">
        <f>RevReqDetR!H222</f>
        <v>0</v>
      </c>
      <c r="J222" s="35">
        <f>RevReqDetR!M222</f>
        <v>0</v>
      </c>
      <c r="K222" s="34">
        <f t="shared" si="35"/>
        <v>0</v>
      </c>
      <c r="L222" s="35">
        <f>RevReqDetR!N222</f>
        <v>0</v>
      </c>
      <c r="M222" s="35">
        <f>RevReqDetR!AA222</f>
        <v>0</v>
      </c>
      <c r="N222" s="35">
        <f t="shared" si="39"/>
        <v>0</v>
      </c>
      <c r="O222" s="35">
        <f>RevReqDetR!AI222</f>
        <v>0</v>
      </c>
      <c r="P222" s="35">
        <f>RevReqDetR!K222</f>
        <v>0</v>
      </c>
      <c r="Q222" s="35">
        <f>RevReqDetR!T222</f>
        <v>0</v>
      </c>
      <c r="R222" s="35">
        <f>RevReqDetR!W222</f>
        <v>0</v>
      </c>
      <c r="S222" s="35">
        <f>RevReqDetR!X222</f>
        <v>0</v>
      </c>
      <c r="T222" s="35">
        <f>RevReqDetR!Y222</f>
        <v>0</v>
      </c>
      <c r="U222" s="35">
        <f t="shared" si="40"/>
        <v>0</v>
      </c>
      <c r="V222" s="35">
        <f>RevReqDetR!L222</f>
        <v>0</v>
      </c>
      <c r="W222" s="35">
        <f t="shared" si="36"/>
        <v>0</v>
      </c>
      <c r="AA222" s="1">
        <v>2</v>
      </c>
      <c r="AB222" s="2" t="str">
        <f t="shared" si="34"/>
        <v>Oct 2025 - Sep 2026</v>
      </c>
    </row>
    <row r="223" spans="1:28" hidden="1" outlineLevel="1" x14ac:dyDescent="0.2">
      <c r="A223" s="2">
        <f t="shared" si="33"/>
        <v>2026</v>
      </c>
      <c r="B223" s="33">
        <v>46235</v>
      </c>
      <c r="C223" s="34">
        <f>RevReqDetR!Q223</f>
        <v>0</v>
      </c>
      <c r="D223" s="35">
        <f>RevReqDetR!U223</f>
        <v>0</v>
      </c>
      <c r="E223" s="34">
        <f t="shared" si="37"/>
        <v>0</v>
      </c>
      <c r="F223" s="34">
        <f>RevReqDetR!E223+RevReqDetR!V223</f>
        <v>0</v>
      </c>
      <c r="G223" s="34">
        <f>RevReqDetR!AG223</f>
        <v>0</v>
      </c>
      <c r="H223" s="34">
        <f t="shared" si="38"/>
        <v>0</v>
      </c>
      <c r="I223" s="35">
        <f>RevReqDetR!H223</f>
        <v>0</v>
      </c>
      <c r="J223" s="35">
        <f>RevReqDetR!M223</f>
        <v>0</v>
      </c>
      <c r="K223" s="34">
        <f t="shared" si="35"/>
        <v>0</v>
      </c>
      <c r="L223" s="35">
        <f>RevReqDetR!N223</f>
        <v>0</v>
      </c>
      <c r="M223" s="35">
        <f>RevReqDetR!AA223</f>
        <v>0</v>
      </c>
      <c r="N223" s="35">
        <f t="shared" si="39"/>
        <v>0</v>
      </c>
      <c r="O223" s="35">
        <f>RevReqDetR!AI223</f>
        <v>0</v>
      </c>
      <c r="P223" s="35">
        <f>RevReqDetR!K223</f>
        <v>0</v>
      </c>
      <c r="Q223" s="35">
        <f>RevReqDetR!T223</f>
        <v>0</v>
      </c>
      <c r="R223" s="35">
        <f>RevReqDetR!W223</f>
        <v>0</v>
      </c>
      <c r="S223" s="35">
        <f>RevReqDetR!X223</f>
        <v>0</v>
      </c>
      <c r="T223" s="35">
        <f>RevReqDetR!Y223</f>
        <v>0</v>
      </c>
      <c r="U223" s="35">
        <f t="shared" si="40"/>
        <v>0</v>
      </c>
      <c r="V223" s="35">
        <f>RevReqDetR!L223</f>
        <v>0</v>
      </c>
      <c r="W223" s="35">
        <f t="shared" si="36"/>
        <v>0</v>
      </c>
      <c r="AA223" s="1">
        <v>2</v>
      </c>
      <c r="AB223" s="2" t="str">
        <f t="shared" si="34"/>
        <v>Oct 2025 - Sep 2026</v>
      </c>
    </row>
    <row r="224" spans="1:28" hidden="1" outlineLevel="1" x14ac:dyDescent="0.2">
      <c r="A224" s="2">
        <f t="shared" si="33"/>
        <v>2026</v>
      </c>
      <c r="B224" s="33">
        <v>46266</v>
      </c>
      <c r="C224" s="34">
        <f>RevReqDetR!Q224</f>
        <v>0</v>
      </c>
      <c r="D224" s="35">
        <f>RevReqDetR!U224</f>
        <v>0</v>
      </c>
      <c r="E224" s="34">
        <f t="shared" si="37"/>
        <v>0</v>
      </c>
      <c r="F224" s="34">
        <f>RevReqDetR!E224+RevReqDetR!V224</f>
        <v>0</v>
      </c>
      <c r="G224" s="34">
        <f>RevReqDetR!AG224</f>
        <v>0</v>
      </c>
      <c r="H224" s="34">
        <f t="shared" si="38"/>
        <v>0</v>
      </c>
      <c r="I224" s="35">
        <f>RevReqDetR!H224</f>
        <v>0</v>
      </c>
      <c r="J224" s="35">
        <f>RevReqDetR!M224</f>
        <v>0</v>
      </c>
      <c r="K224" s="34">
        <f t="shared" si="35"/>
        <v>0</v>
      </c>
      <c r="L224" s="35">
        <f>RevReqDetR!N224</f>
        <v>0</v>
      </c>
      <c r="M224" s="35">
        <f>RevReqDetR!AA224</f>
        <v>0</v>
      </c>
      <c r="N224" s="35">
        <f t="shared" si="39"/>
        <v>0</v>
      </c>
      <c r="O224" s="35">
        <f>RevReqDetR!AI224</f>
        <v>0</v>
      </c>
      <c r="P224" s="35">
        <f>RevReqDetR!K224</f>
        <v>0</v>
      </c>
      <c r="Q224" s="35">
        <f>RevReqDetR!T224</f>
        <v>0</v>
      </c>
      <c r="R224" s="35">
        <f>RevReqDetR!W224</f>
        <v>0</v>
      </c>
      <c r="S224" s="35">
        <f>RevReqDetR!X224</f>
        <v>0</v>
      </c>
      <c r="T224" s="35">
        <f>RevReqDetR!Y224</f>
        <v>0</v>
      </c>
      <c r="U224" s="35">
        <f t="shared" si="40"/>
        <v>0</v>
      </c>
      <c r="V224" s="35">
        <f>RevReqDetR!L224</f>
        <v>0</v>
      </c>
      <c r="W224" s="35">
        <f t="shared" si="36"/>
        <v>0</v>
      </c>
      <c r="AA224" s="1">
        <v>2</v>
      </c>
      <c r="AB224" s="2" t="str">
        <f t="shared" si="34"/>
        <v>Oct 2025 - Sep 2026</v>
      </c>
    </row>
    <row r="225" spans="1:28" hidden="1" outlineLevel="1" x14ac:dyDescent="0.2">
      <c r="A225" s="2">
        <f t="shared" si="33"/>
        <v>2026</v>
      </c>
      <c r="B225" s="33">
        <v>46296</v>
      </c>
      <c r="C225" s="34">
        <f>RevReqDetR!Q225</f>
        <v>0</v>
      </c>
      <c r="D225" s="35">
        <f>RevReqDetR!U225</f>
        <v>0</v>
      </c>
      <c r="E225" s="34">
        <f t="shared" si="37"/>
        <v>0</v>
      </c>
      <c r="F225" s="34">
        <f>RevReqDetR!E225+RevReqDetR!V225</f>
        <v>0</v>
      </c>
      <c r="G225" s="34">
        <f>RevReqDetR!AG225</f>
        <v>0</v>
      </c>
      <c r="H225" s="34">
        <f t="shared" si="38"/>
        <v>0</v>
      </c>
      <c r="I225" s="35">
        <f>RevReqDetR!H225</f>
        <v>0</v>
      </c>
      <c r="J225" s="35">
        <f>RevReqDetR!M225</f>
        <v>0</v>
      </c>
      <c r="K225" s="34">
        <f t="shared" si="35"/>
        <v>0</v>
      </c>
      <c r="L225" s="35">
        <f>RevReqDetR!N225</f>
        <v>0</v>
      </c>
      <c r="M225" s="35">
        <f>RevReqDetR!AA225</f>
        <v>0</v>
      </c>
      <c r="N225" s="35">
        <f t="shared" si="39"/>
        <v>0</v>
      </c>
      <c r="O225" s="35">
        <f>RevReqDetR!AI225</f>
        <v>0</v>
      </c>
      <c r="P225" s="35">
        <f>RevReqDetR!K225</f>
        <v>0</v>
      </c>
      <c r="Q225" s="35">
        <f>RevReqDetR!T225</f>
        <v>0</v>
      </c>
      <c r="R225" s="35">
        <f>RevReqDetR!W225</f>
        <v>0</v>
      </c>
      <c r="S225" s="35">
        <f>RevReqDetR!X225</f>
        <v>0</v>
      </c>
      <c r="T225" s="35">
        <f>RevReqDetR!Y225</f>
        <v>0</v>
      </c>
      <c r="U225" s="35">
        <f t="shared" si="40"/>
        <v>0</v>
      </c>
      <c r="V225" s="35">
        <f>RevReqDetR!L225</f>
        <v>0</v>
      </c>
      <c r="W225" s="35">
        <f t="shared" si="36"/>
        <v>0</v>
      </c>
      <c r="AA225" s="1">
        <v>2</v>
      </c>
      <c r="AB225" s="2" t="str">
        <f t="shared" si="34"/>
        <v>Oct 2026 - Sep 2027</v>
      </c>
    </row>
    <row r="226" spans="1:28" hidden="1" outlineLevel="1" x14ac:dyDescent="0.2">
      <c r="A226" s="2">
        <f t="shared" si="33"/>
        <v>2026</v>
      </c>
      <c r="B226" s="33">
        <v>46327</v>
      </c>
      <c r="C226" s="34">
        <f>RevReqDetR!Q226</f>
        <v>0</v>
      </c>
      <c r="D226" s="35">
        <f>RevReqDetR!U226</f>
        <v>0</v>
      </c>
      <c r="E226" s="34">
        <f t="shared" si="37"/>
        <v>0</v>
      </c>
      <c r="F226" s="34">
        <f>RevReqDetR!E226+RevReqDetR!V226</f>
        <v>0</v>
      </c>
      <c r="G226" s="34">
        <f>RevReqDetR!AG226</f>
        <v>0</v>
      </c>
      <c r="H226" s="34">
        <f t="shared" si="38"/>
        <v>0</v>
      </c>
      <c r="I226" s="35">
        <f>RevReqDetR!H226</f>
        <v>0</v>
      </c>
      <c r="J226" s="35">
        <f>RevReqDetR!M226</f>
        <v>0</v>
      </c>
      <c r="K226" s="34">
        <f t="shared" si="35"/>
        <v>0</v>
      </c>
      <c r="L226" s="35">
        <f>RevReqDetR!N226</f>
        <v>0</v>
      </c>
      <c r="M226" s="35">
        <f>RevReqDetR!AA226</f>
        <v>0</v>
      </c>
      <c r="N226" s="35">
        <f t="shared" si="39"/>
        <v>0</v>
      </c>
      <c r="O226" s="35">
        <f>RevReqDetR!AI226</f>
        <v>0</v>
      </c>
      <c r="P226" s="35">
        <f>RevReqDetR!K226</f>
        <v>0</v>
      </c>
      <c r="Q226" s="35">
        <f>RevReqDetR!T226</f>
        <v>0</v>
      </c>
      <c r="R226" s="35">
        <f>RevReqDetR!W226</f>
        <v>0</v>
      </c>
      <c r="S226" s="35">
        <f>RevReqDetR!X226</f>
        <v>0</v>
      </c>
      <c r="T226" s="35">
        <f>RevReqDetR!Y226</f>
        <v>0</v>
      </c>
      <c r="U226" s="35">
        <f t="shared" si="40"/>
        <v>0</v>
      </c>
      <c r="V226" s="35">
        <f>RevReqDetR!L226</f>
        <v>0</v>
      </c>
      <c r="W226" s="35">
        <f t="shared" si="36"/>
        <v>0</v>
      </c>
      <c r="AA226" s="1">
        <v>1</v>
      </c>
      <c r="AB226" s="2" t="str">
        <f t="shared" si="34"/>
        <v>Oct 2026 - Sep 2027</v>
      </c>
    </row>
    <row r="227" spans="1:28" hidden="1" outlineLevel="1" x14ac:dyDescent="0.2">
      <c r="A227" s="2">
        <f t="shared" si="33"/>
        <v>2026</v>
      </c>
      <c r="B227" s="33">
        <v>46357</v>
      </c>
      <c r="C227" s="34">
        <f>RevReqDetR!Q227</f>
        <v>0</v>
      </c>
      <c r="D227" s="35">
        <f>RevReqDetR!U227</f>
        <v>0</v>
      </c>
      <c r="E227" s="34">
        <f t="shared" si="37"/>
        <v>0</v>
      </c>
      <c r="F227" s="34">
        <f>RevReqDetR!E227+RevReqDetR!V227</f>
        <v>0</v>
      </c>
      <c r="G227" s="34">
        <f>RevReqDetR!AG227</f>
        <v>0</v>
      </c>
      <c r="H227" s="34">
        <f t="shared" si="38"/>
        <v>0</v>
      </c>
      <c r="I227" s="35">
        <f>RevReqDetR!H227</f>
        <v>0</v>
      </c>
      <c r="J227" s="35">
        <f>RevReqDetR!M227</f>
        <v>0</v>
      </c>
      <c r="K227" s="34">
        <f t="shared" si="35"/>
        <v>0</v>
      </c>
      <c r="L227" s="35">
        <f>RevReqDetR!N227</f>
        <v>0</v>
      </c>
      <c r="M227" s="35">
        <f>RevReqDetR!AA227</f>
        <v>0</v>
      </c>
      <c r="N227" s="35">
        <f t="shared" si="39"/>
        <v>0</v>
      </c>
      <c r="O227" s="35">
        <f>RevReqDetR!AI227</f>
        <v>0</v>
      </c>
      <c r="P227" s="35">
        <f>RevReqDetR!K227</f>
        <v>0</v>
      </c>
      <c r="Q227" s="35">
        <f>RevReqDetR!T227</f>
        <v>0</v>
      </c>
      <c r="R227" s="35">
        <f>RevReqDetR!W227</f>
        <v>0</v>
      </c>
      <c r="S227" s="35">
        <f>RevReqDetR!X227</f>
        <v>0</v>
      </c>
      <c r="T227" s="35">
        <f>RevReqDetR!Y227</f>
        <v>0</v>
      </c>
      <c r="U227" s="35">
        <f t="shared" si="40"/>
        <v>0</v>
      </c>
      <c r="V227" s="35">
        <f>RevReqDetR!L227</f>
        <v>0</v>
      </c>
      <c r="W227" s="35">
        <f t="shared" si="36"/>
        <v>0</v>
      </c>
      <c r="AA227" s="1">
        <v>2</v>
      </c>
      <c r="AB227" s="2" t="str">
        <f t="shared" si="34"/>
        <v>Oct 2026 - Sep 2027</v>
      </c>
    </row>
    <row r="228" spans="1:28" hidden="1" outlineLevel="1" x14ac:dyDescent="0.2">
      <c r="A228" s="2">
        <f t="shared" si="33"/>
        <v>2027</v>
      </c>
      <c r="B228" s="33">
        <v>46388</v>
      </c>
      <c r="C228" s="34">
        <f>RevReqDetR!Q228</f>
        <v>0</v>
      </c>
      <c r="D228" s="35">
        <f>RevReqDetR!U228</f>
        <v>0</v>
      </c>
      <c r="E228" s="34">
        <f t="shared" si="37"/>
        <v>0</v>
      </c>
      <c r="F228" s="34">
        <f>RevReqDetR!E228+RevReqDetR!V228</f>
        <v>0</v>
      </c>
      <c r="G228" s="34">
        <f>RevReqDetR!AG228</f>
        <v>0</v>
      </c>
      <c r="H228" s="34">
        <f t="shared" si="38"/>
        <v>0</v>
      </c>
      <c r="I228" s="35">
        <f>RevReqDetR!H228</f>
        <v>0</v>
      </c>
      <c r="J228" s="35">
        <f>RevReqDetR!M228</f>
        <v>0</v>
      </c>
      <c r="K228" s="34">
        <f t="shared" si="35"/>
        <v>0</v>
      </c>
      <c r="L228" s="35">
        <f>RevReqDetR!N228</f>
        <v>0</v>
      </c>
      <c r="M228" s="35">
        <f>RevReqDetR!AA228</f>
        <v>0</v>
      </c>
      <c r="N228" s="35">
        <f t="shared" si="39"/>
        <v>0</v>
      </c>
      <c r="O228" s="35">
        <f>RevReqDetR!AI228</f>
        <v>0</v>
      </c>
      <c r="P228" s="35">
        <f>RevReqDetR!K228</f>
        <v>0</v>
      </c>
      <c r="Q228" s="35">
        <f>RevReqDetR!T228</f>
        <v>0</v>
      </c>
      <c r="R228" s="35">
        <f>RevReqDetR!W228</f>
        <v>0</v>
      </c>
      <c r="S228" s="35">
        <f>RevReqDetR!X228</f>
        <v>0</v>
      </c>
      <c r="T228" s="35">
        <f>RevReqDetR!Y228</f>
        <v>0</v>
      </c>
      <c r="U228" s="35">
        <f t="shared" si="40"/>
        <v>0</v>
      </c>
      <c r="V228" s="35">
        <f>RevReqDetR!L228</f>
        <v>0</v>
      </c>
      <c r="W228" s="35">
        <f t="shared" si="36"/>
        <v>0</v>
      </c>
      <c r="AA228" s="1">
        <v>2</v>
      </c>
      <c r="AB228" s="2" t="str">
        <f t="shared" si="34"/>
        <v>Oct 2026 - Sep 2027</v>
      </c>
    </row>
    <row r="229" spans="1:28" hidden="1" outlineLevel="1" x14ac:dyDescent="0.2">
      <c r="A229" s="2">
        <f t="shared" si="33"/>
        <v>2027</v>
      </c>
      <c r="B229" s="33">
        <v>46419</v>
      </c>
      <c r="C229" s="34">
        <f>RevReqDetR!Q229</f>
        <v>0</v>
      </c>
      <c r="D229" s="35">
        <f>RevReqDetR!U229</f>
        <v>0</v>
      </c>
      <c r="E229" s="34">
        <f t="shared" si="37"/>
        <v>0</v>
      </c>
      <c r="F229" s="34">
        <f>RevReqDetR!E229+RevReqDetR!V229</f>
        <v>0</v>
      </c>
      <c r="G229" s="34">
        <f>RevReqDetR!AG229</f>
        <v>0</v>
      </c>
      <c r="H229" s="34">
        <f t="shared" si="38"/>
        <v>0</v>
      </c>
      <c r="I229" s="35">
        <f>RevReqDetR!H229</f>
        <v>0</v>
      </c>
      <c r="J229" s="35">
        <f>RevReqDetR!M229</f>
        <v>0</v>
      </c>
      <c r="K229" s="34">
        <f t="shared" si="35"/>
        <v>0</v>
      </c>
      <c r="L229" s="35">
        <f>RevReqDetR!N229</f>
        <v>0</v>
      </c>
      <c r="M229" s="35">
        <f>RevReqDetR!AA229</f>
        <v>0</v>
      </c>
      <c r="N229" s="35">
        <f t="shared" si="39"/>
        <v>0</v>
      </c>
      <c r="O229" s="35">
        <f>RevReqDetR!AI229</f>
        <v>0</v>
      </c>
      <c r="P229" s="35">
        <f>RevReqDetR!K229</f>
        <v>0</v>
      </c>
      <c r="Q229" s="35">
        <f>RevReqDetR!T229</f>
        <v>0</v>
      </c>
      <c r="R229" s="35">
        <f>RevReqDetR!W229</f>
        <v>0</v>
      </c>
      <c r="S229" s="35">
        <f>RevReqDetR!X229</f>
        <v>0</v>
      </c>
      <c r="T229" s="35">
        <f>RevReqDetR!Y229</f>
        <v>0</v>
      </c>
      <c r="U229" s="35">
        <f t="shared" si="40"/>
        <v>0</v>
      </c>
      <c r="V229" s="35">
        <f>RevReqDetR!L229</f>
        <v>0</v>
      </c>
      <c r="W229" s="35">
        <f t="shared" si="36"/>
        <v>0</v>
      </c>
      <c r="AA229" s="1">
        <v>2</v>
      </c>
      <c r="AB229" s="2" t="str">
        <f t="shared" si="34"/>
        <v>Oct 2026 - Sep 2027</v>
      </c>
    </row>
    <row r="230" spans="1:28" hidden="1" outlineLevel="1" x14ac:dyDescent="0.2">
      <c r="A230" s="2">
        <f t="shared" si="33"/>
        <v>2027</v>
      </c>
      <c r="B230" s="33">
        <v>46447</v>
      </c>
      <c r="C230" s="34">
        <f>RevReqDetR!Q230</f>
        <v>0</v>
      </c>
      <c r="D230" s="35">
        <f>RevReqDetR!U230</f>
        <v>0</v>
      </c>
      <c r="E230" s="34">
        <f t="shared" si="37"/>
        <v>0</v>
      </c>
      <c r="F230" s="34">
        <f>RevReqDetR!E230+RevReqDetR!V230</f>
        <v>0</v>
      </c>
      <c r="G230" s="34">
        <f>RevReqDetR!AG230</f>
        <v>0</v>
      </c>
      <c r="H230" s="34">
        <f t="shared" si="38"/>
        <v>0</v>
      </c>
      <c r="I230" s="35">
        <f>RevReqDetR!H230</f>
        <v>0</v>
      </c>
      <c r="J230" s="35">
        <f>RevReqDetR!M230</f>
        <v>0</v>
      </c>
      <c r="K230" s="34">
        <f t="shared" si="35"/>
        <v>0</v>
      </c>
      <c r="L230" s="35">
        <f>RevReqDetR!N230</f>
        <v>0</v>
      </c>
      <c r="M230" s="35">
        <f>RevReqDetR!AA230</f>
        <v>0</v>
      </c>
      <c r="N230" s="35">
        <f t="shared" si="39"/>
        <v>0</v>
      </c>
      <c r="O230" s="35">
        <f>RevReqDetR!AI230</f>
        <v>0</v>
      </c>
      <c r="P230" s="35">
        <f>RevReqDetR!K230</f>
        <v>0</v>
      </c>
      <c r="Q230" s="35">
        <f>RevReqDetR!T230</f>
        <v>0</v>
      </c>
      <c r="R230" s="35">
        <f>RevReqDetR!W230</f>
        <v>0</v>
      </c>
      <c r="S230" s="35">
        <f>RevReqDetR!X230</f>
        <v>0</v>
      </c>
      <c r="T230" s="35">
        <f>RevReqDetR!Y230</f>
        <v>0</v>
      </c>
      <c r="U230" s="35">
        <f t="shared" si="40"/>
        <v>0</v>
      </c>
      <c r="V230" s="35">
        <f>RevReqDetR!L230</f>
        <v>0</v>
      </c>
      <c r="W230" s="35">
        <f t="shared" si="36"/>
        <v>0</v>
      </c>
      <c r="AA230" s="1">
        <v>2</v>
      </c>
      <c r="AB230" s="2" t="str">
        <f t="shared" si="34"/>
        <v>Oct 2026 - Sep 2027</v>
      </c>
    </row>
    <row r="231" spans="1:28" hidden="1" outlineLevel="1" x14ac:dyDescent="0.2">
      <c r="A231" s="2">
        <f t="shared" si="33"/>
        <v>2027</v>
      </c>
      <c r="B231" s="33">
        <v>46478</v>
      </c>
      <c r="C231" s="34">
        <f>RevReqDetR!Q231</f>
        <v>0</v>
      </c>
      <c r="D231" s="35">
        <f>RevReqDetR!U231</f>
        <v>0</v>
      </c>
      <c r="E231" s="34">
        <f t="shared" si="37"/>
        <v>0</v>
      </c>
      <c r="F231" s="34">
        <f>RevReqDetR!E231+RevReqDetR!V231</f>
        <v>0</v>
      </c>
      <c r="G231" s="34">
        <f>RevReqDetR!AG231</f>
        <v>0</v>
      </c>
      <c r="H231" s="34">
        <f t="shared" si="38"/>
        <v>0</v>
      </c>
      <c r="I231" s="35">
        <f>RevReqDetR!H231</f>
        <v>0</v>
      </c>
      <c r="J231" s="35">
        <f>RevReqDetR!M231</f>
        <v>0</v>
      </c>
      <c r="K231" s="34">
        <f t="shared" si="35"/>
        <v>0</v>
      </c>
      <c r="L231" s="35">
        <f>RevReqDetR!N231</f>
        <v>0</v>
      </c>
      <c r="M231" s="35">
        <f>RevReqDetR!AA231</f>
        <v>0</v>
      </c>
      <c r="N231" s="35">
        <f t="shared" si="39"/>
        <v>0</v>
      </c>
      <c r="O231" s="35">
        <f>RevReqDetR!AI231</f>
        <v>0</v>
      </c>
      <c r="P231" s="35">
        <f>RevReqDetR!K231</f>
        <v>0</v>
      </c>
      <c r="Q231" s="35">
        <f>RevReqDetR!T231</f>
        <v>0</v>
      </c>
      <c r="R231" s="35">
        <f>RevReqDetR!W231</f>
        <v>0</v>
      </c>
      <c r="S231" s="35">
        <f>RevReqDetR!X231</f>
        <v>0</v>
      </c>
      <c r="T231" s="35">
        <f>RevReqDetR!Y231</f>
        <v>0</v>
      </c>
      <c r="U231" s="35">
        <f t="shared" si="40"/>
        <v>0</v>
      </c>
      <c r="V231" s="35">
        <f>RevReqDetR!L231</f>
        <v>0</v>
      </c>
      <c r="W231" s="35">
        <f t="shared" si="36"/>
        <v>0</v>
      </c>
      <c r="AA231" s="1">
        <v>1</v>
      </c>
      <c r="AB231" s="2" t="str">
        <f t="shared" si="34"/>
        <v>Oct 2026 - Sep 2027</v>
      </c>
    </row>
    <row r="232" spans="1:28" hidden="1" outlineLevel="1" x14ac:dyDescent="0.2">
      <c r="A232" s="2">
        <f t="shared" si="33"/>
        <v>2027</v>
      </c>
      <c r="B232" s="33">
        <v>46508</v>
      </c>
      <c r="C232" s="34">
        <f>RevReqDetR!Q232</f>
        <v>0</v>
      </c>
      <c r="D232" s="35">
        <f>RevReqDetR!U232</f>
        <v>0</v>
      </c>
      <c r="E232" s="34">
        <f t="shared" si="37"/>
        <v>0</v>
      </c>
      <c r="F232" s="34">
        <f>RevReqDetR!E232+RevReqDetR!V232</f>
        <v>0</v>
      </c>
      <c r="G232" s="34">
        <f>RevReqDetR!AG232</f>
        <v>0</v>
      </c>
      <c r="H232" s="34">
        <f t="shared" si="38"/>
        <v>0</v>
      </c>
      <c r="I232" s="35">
        <f>RevReqDetR!H232</f>
        <v>0</v>
      </c>
      <c r="J232" s="35">
        <f>RevReqDetR!M232</f>
        <v>0</v>
      </c>
      <c r="K232" s="34">
        <f t="shared" si="35"/>
        <v>0</v>
      </c>
      <c r="L232" s="35">
        <f>RevReqDetR!N232</f>
        <v>0</v>
      </c>
      <c r="M232" s="35">
        <f>RevReqDetR!AA232</f>
        <v>0</v>
      </c>
      <c r="N232" s="35">
        <f t="shared" si="39"/>
        <v>0</v>
      </c>
      <c r="O232" s="35">
        <f>RevReqDetR!AI232</f>
        <v>0</v>
      </c>
      <c r="P232" s="35">
        <f>RevReqDetR!K232</f>
        <v>0</v>
      </c>
      <c r="Q232" s="35">
        <f>RevReqDetR!T232</f>
        <v>0</v>
      </c>
      <c r="R232" s="35">
        <f>RevReqDetR!W232</f>
        <v>0</v>
      </c>
      <c r="S232" s="35">
        <f>RevReqDetR!X232</f>
        <v>0</v>
      </c>
      <c r="T232" s="35">
        <f>RevReqDetR!Y232</f>
        <v>0</v>
      </c>
      <c r="U232" s="35">
        <f t="shared" si="40"/>
        <v>0</v>
      </c>
      <c r="V232" s="35">
        <f>RevReqDetR!L232</f>
        <v>0</v>
      </c>
      <c r="W232" s="35">
        <f t="shared" si="36"/>
        <v>0</v>
      </c>
      <c r="AA232" s="1">
        <v>2</v>
      </c>
      <c r="AB232" s="2" t="str">
        <f t="shared" si="34"/>
        <v>Oct 2026 - Sep 2027</v>
      </c>
    </row>
    <row r="233" spans="1:28" hidden="1" outlineLevel="1" x14ac:dyDescent="0.2">
      <c r="A233" s="2">
        <f t="shared" si="33"/>
        <v>2027</v>
      </c>
      <c r="B233" s="33">
        <v>46539</v>
      </c>
      <c r="C233" s="34">
        <f>RevReqDetR!Q233</f>
        <v>0</v>
      </c>
      <c r="D233" s="35">
        <f>RevReqDetR!U233</f>
        <v>0</v>
      </c>
      <c r="E233" s="34">
        <f t="shared" si="37"/>
        <v>0</v>
      </c>
      <c r="F233" s="34">
        <f>RevReqDetR!E233+RevReqDetR!V233</f>
        <v>0</v>
      </c>
      <c r="G233" s="34">
        <f>RevReqDetR!AG233</f>
        <v>0</v>
      </c>
      <c r="H233" s="34">
        <f t="shared" si="38"/>
        <v>0</v>
      </c>
      <c r="I233" s="35">
        <f>RevReqDetR!H233</f>
        <v>0</v>
      </c>
      <c r="J233" s="35">
        <f>RevReqDetR!M233</f>
        <v>0</v>
      </c>
      <c r="K233" s="34">
        <f t="shared" si="35"/>
        <v>0</v>
      </c>
      <c r="L233" s="35">
        <f>RevReqDetR!N233</f>
        <v>0</v>
      </c>
      <c r="M233" s="35">
        <f>RevReqDetR!AA233</f>
        <v>0</v>
      </c>
      <c r="N233" s="35">
        <f t="shared" si="39"/>
        <v>0</v>
      </c>
      <c r="O233" s="35">
        <f>RevReqDetR!AI233</f>
        <v>0</v>
      </c>
      <c r="P233" s="35">
        <f>RevReqDetR!K233</f>
        <v>0</v>
      </c>
      <c r="Q233" s="35">
        <f>RevReqDetR!T233</f>
        <v>0</v>
      </c>
      <c r="R233" s="35">
        <f>RevReqDetR!W233</f>
        <v>0</v>
      </c>
      <c r="S233" s="35">
        <f>RevReqDetR!X233</f>
        <v>0</v>
      </c>
      <c r="T233" s="35">
        <f>RevReqDetR!Y233</f>
        <v>0</v>
      </c>
      <c r="U233" s="35">
        <f t="shared" si="40"/>
        <v>0</v>
      </c>
      <c r="V233" s="35">
        <f>RevReqDetR!L233</f>
        <v>0</v>
      </c>
      <c r="W233" s="35">
        <f t="shared" si="36"/>
        <v>0</v>
      </c>
      <c r="AA233" s="1">
        <v>2</v>
      </c>
      <c r="AB233" s="2" t="str">
        <f t="shared" si="34"/>
        <v>Oct 2026 - Sep 2027</v>
      </c>
    </row>
    <row r="234" spans="1:28" hidden="1" outlineLevel="1" x14ac:dyDescent="0.2">
      <c r="A234" s="2">
        <f t="shared" si="33"/>
        <v>2027</v>
      </c>
      <c r="B234" s="33">
        <v>46569</v>
      </c>
      <c r="C234" s="34">
        <f>RevReqDetR!Q234</f>
        <v>0</v>
      </c>
      <c r="D234" s="35">
        <f>RevReqDetR!U234</f>
        <v>0</v>
      </c>
      <c r="E234" s="34">
        <f t="shared" si="37"/>
        <v>0</v>
      </c>
      <c r="F234" s="34">
        <f>RevReqDetR!E234+RevReqDetR!V234</f>
        <v>0</v>
      </c>
      <c r="G234" s="34">
        <f>RevReqDetR!AG234</f>
        <v>0</v>
      </c>
      <c r="H234" s="34">
        <f t="shared" si="38"/>
        <v>0</v>
      </c>
      <c r="I234" s="35">
        <f>RevReqDetR!H234</f>
        <v>0</v>
      </c>
      <c r="J234" s="35">
        <f>RevReqDetR!M234</f>
        <v>0</v>
      </c>
      <c r="K234" s="34">
        <f t="shared" si="35"/>
        <v>0</v>
      </c>
      <c r="L234" s="35">
        <f>RevReqDetR!N234</f>
        <v>0</v>
      </c>
      <c r="M234" s="35">
        <f>RevReqDetR!AA234</f>
        <v>0</v>
      </c>
      <c r="N234" s="35">
        <f t="shared" si="39"/>
        <v>0</v>
      </c>
      <c r="O234" s="35">
        <f>RevReqDetR!AI234</f>
        <v>0</v>
      </c>
      <c r="P234" s="35">
        <f>RevReqDetR!K234</f>
        <v>0</v>
      </c>
      <c r="Q234" s="35">
        <f>RevReqDetR!T234</f>
        <v>0</v>
      </c>
      <c r="R234" s="35">
        <f>RevReqDetR!W234</f>
        <v>0</v>
      </c>
      <c r="S234" s="35">
        <f>RevReqDetR!X234</f>
        <v>0</v>
      </c>
      <c r="T234" s="35">
        <f>RevReqDetR!Y234</f>
        <v>0</v>
      </c>
      <c r="U234" s="35">
        <f t="shared" si="40"/>
        <v>0</v>
      </c>
      <c r="V234" s="35">
        <f>RevReqDetR!L234</f>
        <v>0</v>
      </c>
      <c r="W234" s="35">
        <f t="shared" si="36"/>
        <v>0</v>
      </c>
      <c r="AA234" s="1">
        <v>2</v>
      </c>
      <c r="AB234" s="2" t="str">
        <f t="shared" si="34"/>
        <v>Oct 2026 - Sep 2027</v>
      </c>
    </row>
    <row r="235" spans="1:28" hidden="1" outlineLevel="1" x14ac:dyDescent="0.2">
      <c r="A235" s="2">
        <f t="shared" si="33"/>
        <v>2027</v>
      </c>
      <c r="B235" s="33">
        <v>46600</v>
      </c>
      <c r="C235" s="34">
        <f>RevReqDetR!Q235</f>
        <v>0</v>
      </c>
      <c r="D235" s="35">
        <f>RevReqDetR!U235</f>
        <v>0</v>
      </c>
      <c r="E235" s="34">
        <f t="shared" si="37"/>
        <v>0</v>
      </c>
      <c r="F235" s="34">
        <f>RevReqDetR!E235+RevReqDetR!V235</f>
        <v>0</v>
      </c>
      <c r="G235" s="34">
        <f>RevReqDetR!AG235</f>
        <v>0</v>
      </c>
      <c r="H235" s="34">
        <f t="shared" si="38"/>
        <v>0</v>
      </c>
      <c r="I235" s="35">
        <f>RevReqDetR!H235</f>
        <v>0</v>
      </c>
      <c r="J235" s="35">
        <f>RevReqDetR!M235</f>
        <v>0</v>
      </c>
      <c r="K235" s="34">
        <f t="shared" si="35"/>
        <v>0</v>
      </c>
      <c r="L235" s="35">
        <f>RevReqDetR!N235</f>
        <v>0</v>
      </c>
      <c r="M235" s="35">
        <f>RevReqDetR!AA235</f>
        <v>0</v>
      </c>
      <c r="N235" s="35">
        <f t="shared" si="39"/>
        <v>0</v>
      </c>
      <c r="O235" s="35">
        <f>RevReqDetR!AI235</f>
        <v>0</v>
      </c>
      <c r="P235" s="35">
        <f>RevReqDetR!K235</f>
        <v>0</v>
      </c>
      <c r="Q235" s="35">
        <f>RevReqDetR!T235</f>
        <v>0</v>
      </c>
      <c r="R235" s="35">
        <f>RevReqDetR!W235</f>
        <v>0</v>
      </c>
      <c r="S235" s="35">
        <f>RevReqDetR!X235</f>
        <v>0</v>
      </c>
      <c r="T235" s="35">
        <f>RevReqDetR!Y235</f>
        <v>0</v>
      </c>
      <c r="U235" s="35">
        <f t="shared" si="40"/>
        <v>0</v>
      </c>
      <c r="V235" s="35">
        <f>RevReqDetR!L235</f>
        <v>0</v>
      </c>
      <c r="W235" s="35">
        <f t="shared" si="36"/>
        <v>0</v>
      </c>
      <c r="AA235" s="1">
        <v>2</v>
      </c>
      <c r="AB235" s="2" t="str">
        <f t="shared" si="34"/>
        <v>Oct 2026 - Sep 2027</v>
      </c>
    </row>
    <row r="236" spans="1:28" hidden="1" outlineLevel="1" x14ac:dyDescent="0.2">
      <c r="A236" s="2">
        <f t="shared" si="33"/>
        <v>2027</v>
      </c>
      <c r="B236" s="33">
        <v>46631</v>
      </c>
      <c r="C236" s="34">
        <f>RevReqDetR!Q236</f>
        <v>0</v>
      </c>
      <c r="D236" s="35">
        <f>RevReqDetR!U236</f>
        <v>0</v>
      </c>
      <c r="E236" s="34">
        <f t="shared" si="37"/>
        <v>0</v>
      </c>
      <c r="F236" s="34">
        <f>RevReqDetR!E236+RevReqDetR!V236</f>
        <v>0</v>
      </c>
      <c r="G236" s="34">
        <f>RevReqDetR!AG236</f>
        <v>0</v>
      </c>
      <c r="H236" s="34">
        <f t="shared" si="38"/>
        <v>0</v>
      </c>
      <c r="I236" s="35">
        <f>RevReqDetR!H236</f>
        <v>0</v>
      </c>
      <c r="J236" s="35">
        <f>RevReqDetR!M236</f>
        <v>0</v>
      </c>
      <c r="K236" s="34">
        <f t="shared" si="35"/>
        <v>0</v>
      </c>
      <c r="L236" s="35">
        <f>RevReqDetR!N236</f>
        <v>0</v>
      </c>
      <c r="M236" s="35">
        <f>RevReqDetR!AA236</f>
        <v>0</v>
      </c>
      <c r="N236" s="35">
        <f t="shared" si="39"/>
        <v>0</v>
      </c>
      <c r="O236" s="35">
        <f>RevReqDetR!AI236</f>
        <v>0</v>
      </c>
      <c r="P236" s="35">
        <f>RevReqDetR!K236</f>
        <v>0</v>
      </c>
      <c r="Q236" s="35">
        <f>RevReqDetR!T236</f>
        <v>0</v>
      </c>
      <c r="R236" s="35">
        <f>RevReqDetR!W236</f>
        <v>0</v>
      </c>
      <c r="S236" s="35">
        <f>RevReqDetR!X236</f>
        <v>0</v>
      </c>
      <c r="T236" s="35">
        <f>RevReqDetR!Y236</f>
        <v>0</v>
      </c>
      <c r="U236" s="35">
        <f t="shared" si="40"/>
        <v>0</v>
      </c>
      <c r="V236" s="35">
        <f>RevReqDetR!L236</f>
        <v>0</v>
      </c>
      <c r="W236" s="35">
        <f t="shared" si="36"/>
        <v>0</v>
      </c>
      <c r="AA236" s="1">
        <v>1</v>
      </c>
      <c r="AB236" s="2" t="str">
        <f t="shared" si="34"/>
        <v>Oct 2026 - Sep 2027</v>
      </c>
    </row>
    <row r="237" spans="1:28" hidden="1" outlineLevel="1" x14ac:dyDescent="0.2">
      <c r="A237" s="2">
        <f t="shared" si="33"/>
        <v>2027</v>
      </c>
      <c r="B237" s="33">
        <v>46661</v>
      </c>
      <c r="C237" s="34">
        <f>RevReqDetR!Q237</f>
        <v>0</v>
      </c>
      <c r="D237" s="35">
        <f>RevReqDetR!U237</f>
        <v>0</v>
      </c>
      <c r="E237" s="34">
        <f t="shared" si="37"/>
        <v>0</v>
      </c>
      <c r="F237" s="34">
        <f>RevReqDetR!E237+RevReqDetR!V237</f>
        <v>0</v>
      </c>
      <c r="G237" s="34">
        <f>RevReqDetR!AG237</f>
        <v>0</v>
      </c>
      <c r="H237" s="34">
        <f t="shared" si="38"/>
        <v>0</v>
      </c>
      <c r="I237" s="35">
        <f>RevReqDetR!H237</f>
        <v>0</v>
      </c>
      <c r="J237" s="35">
        <f>RevReqDetR!M237</f>
        <v>0</v>
      </c>
      <c r="K237" s="34">
        <f t="shared" si="35"/>
        <v>0</v>
      </c>
      <c r="L237" s="35">
        <f>RevReqDetR!N237</f>
        <v>0</v>
      </c>
      <c r="M237" s="35">
        <f>RevReqDetR!AA237</f>
        <v>0</v>
      </c>
      <c r="N237" s="35">
        <f t="shared" si="39"/>
        <v>0</v>
      </c>
      <c r="O237" s="35">
        <f>RevReqDetR!AI237</f>
        <v>0</v>
      </c>
      <c r="P237" s="35">
        <f>RevReqDetR!K237</f>
        <v>0</v>
      </c>
      <c r="Q237" s="35">
        <f>RevReqDetR!T237</f>
        <v>0</v>
      </c>
      <c r="R237" s="35">
        <f>RevReqDetR!W237</f>
        <v>0</v>
      </c>
      <c r="S237" s="35">
        <f>RevReqDetR!X237</f>
        <v>0</v>
      </c>
      <c r="T237" s="35">
        <f>RevReqDetR!Y237</f>
        <v>0</v>
      </c>
      <c r="U237" s="35">
        <f t="shared" si="40"/>
        <v>0</v>
      </c>
      <c r="V237" s="35">
        <f>RevReqDetR!L237</f>
        <v>0</v>
      </c>
      <c r="W237" s="35">
        <f t="shared" si="36"/>
        <v>0</v>
      </c>
      <c r="AA237" s="1">
        <v>2</v>
      </c>
      <c r="AB237" s="2" t="str">
        <f t="shared" si="34"/>
        <v>Oct 2027 - Sep 2028</v>
      </c>
    </row>
    <row r="238" spans="1:28" hidden="1" outlineLevel="1" x14ac:dyDescent="0.2">
      <c r="A238" s="2">
        <f t="shared" si="33"/>
        <v>2027</v>
      </c>
      <c r="B238" s="33">
        <v>46692</v>
      </c>
      <c r="C238" s="34">
        <f>RevReqDetR!Q238</f>
        <v>0</v>
      </c>
      <c r="D238" s="35">
        <f>RevReqDetR!U238</f>
        <v>0</v>
      </c>
      <c r="E238" s="34">
        <f t="shared" si="37"/>
        <v>0</v>
      </c>
      <c r="F238" s="34">
        <f>RevReqDetR!E238+RevReqDetR!V238</f>
        <v>0</v>
      </c>
      <c r="G238" s="34">
        <f>RevReqDetR!AG238</f>
        <v>0</v>
      </c>
      <c r="H238" s="34">
        <f t="shared" si="38"/>
        <v>0</v>
      </c>
      <c r="I238" s="35">
        <f>RevReqDetR!H238</f>
        <v>0</v>
      </c>
      <c r="J238" s="35">
        <f>RevReqDetR!M238</f>
        <v>0</v>
      </c>
      <c r="K238" s="34">
        <f t="shared" si="35"/>
        <v>0</v>
      </c>
      <c r="L238" s="35">
        <f>RevReqDetR!N238</f>
        <v>0</v>
      </c>
      <c r="M238" s="35">
        <f>RevReqDetR!AA238</f>
        <v>0</v>
      </c>
      <c r="N238" s="35">
        <f t="shared" si="39"/>
        <v>0</v>
      </c>
      <c r="O238" s="35">
        <f>RevReqDetR!AI238</f>
        <v>0</v>
      </c>
      <c r="P238" s="35">
        <f>RevReqDetR!K238</f>
        <v>0</v>
      </c>
      <c r="Q238" s="35">
        <f>RevReqDetR!T238</f>
        <v>0</v>
      </c>
      <c r="R238" s="35">
        <f>RevReqDetR!W238</f>
        <v>0</v>
      </c>
      <c r="S238" s="35">
        <f>RevReqDetR!X238</f>
        <v>0</v>
      </c>
      <c r="T238" s="35">
        <f>RevReqDetR!Y238</f>
        <v>0</v>
      </c>
      <c r="U238" s="35">
        <f t="shared" si="40"/>
        <v>0</v>
      </c>
      <c r="V238" s="35">
        <f>RevReqDetR!L238</f>
        <v>0</v>
      </c>
      <c r="W238" s="35">
        <f t="shared" si="36"/>
        <v>0</v>
      </c>
      <c r="AA238" s="1">
        <v>2</v>
      </c>
      <c r="AB238" s="2" t="str">
        <f t="shared" si="34"/>
        <v>Oct 2027 - Sep 2028</v>
      </c>
    </row>
    <row r="239" spans="1:28" hidden="1" outlineLevel="1" x14ac:dyDescent="0.2">
      <c r="A239" s="2">
        <f t="shared" si="33"/>
        <v>2027</v>
      </c>
      <c r="B239" s="33">
        <v>46722</v>
      </c>
      <c r="C239" s="34">
        <f>RevReqDetR!Q239</f>
        <v>0</v>
      </c>
      <c r="D239" s="35">
        <f>RevReqDetR!U239</f>
        <v>0</v>
      </c>
      <c r="E239" s="34">
        <f t="shared" si="37"/>
        <v>0</v>
      </c>
      <c r="F239" s="34">
        <f>RevReqDetR!E239+RevReqDetR!V239</f>
        <v>0</v>
      </c>
      <c r="G239" s="34">
        <f>RevReqDetR!AG239</f>
        <v>0</v>
      </c>
      <c r="H239" s="34">
        <f t="shared" si="38"/>
        <v>0</v>
      </c>
      <c r="I239" s="35">
        <f>RevReqDetR!H239</f>
        <v>0</v>
      </c>
      <c r="J239" s="35">
        <f>RevReqDetR!M239</f>
        <v>0</v>
      </c>
      <c r="K239" s="34">
        <f t="shared" si="35"/>
        <v>0</v>
      </c>
      <c r="L239" s="35">
        <f>RevReqDetR!N239</f>
        <v>0</v>
      </c>
      <c r="M239" s="35">
        <f>RevReqDetR!AA239</f>
        <v>0</v>
      </c>
      <c r="N239" s="35">
        <f t="shared" si="39"/>
        <v>0</v>
      </c>
      <c r="O239" s="35">
        <f>RevReqDetR!AI239</f>
        <v>0</v>
      </c>
      <c r="P239" s="35">
        <f>RevReqDetR!K239</f>
        <v>0</v>
      </c>
      <c r="Q239" s="35">
        <f>RevReqDetR!T239</f>
        <v>0</v>
      </c>
      <c r="R239" s="35">
        <f>RevReqDetR!W239</f>
        <v>0</v>
      </c>
      <c r="S239" s="35">
        <f>RevReqDetR!X239</f>
        <v>0</v>
      </c>
      <c r="T239" s="35">
        <f>RevReqDetR!Y239</f>
        <v>0</v>
      </c>
      <c r="U239" s="35">
        <f t="shared" si="40"/>
        <v>0</v>
      </c>
      <c r="V239" s="35">
        <f>RevReqDetR!L239</f>
        <v>0</v>
      </c>
      <c r="W239" s="35">
        <f t="shared" si="36"/>
        <v>0</v>
      </c>
      <c r="AA239" s="1">
        <v>2</v>
      </c>
      <c r="AB239" s="2" t="str">
        <f t="shared" si="34"/>
        <v>Oct 2027 - Sep 2028</v>
      </c>
    </row>
    <row r="240" spans="1:28" hidden="1" outlineLevel="1" x14ac:dyDescent="0.2">
      <c r="A240" s="2">
        <f t="shared" si="33"/>
        <v>2028</v>
      </c>
      <c r="B240" s="33">
        <v>46753</v>
      </c>
      <c r="C240" s="34">
        <f>RevReqDetR!Q240</f>
        <v>0</v>
      </c>
      <c r="D240" s="35">
        <f>RevReqDetR!U240</f>
        <v>0</v>
      </c>
      <c r="E240" s="34">
        <f t="shared" si="37"/>
        <v>0</v>
      </c>
      <c r="F240" s="34">
        <f>RevReqDetR!E240+RevReqDetR!V240</f>
        <v>0</v>
      </c>
      <c r="G240" s="34">
        <f>RevReqDetR!AG240</f>
        <v>0</v>
      </c>
      <c r="H240" s="34">
        <f t="shared" si="38"/>
        <v>0</v>
      </c>
      <c r="I240" s="35">
        <f>RevReqDetR!H240</f>
        <v>0</v>
      </c>
      <c r="J240" s="35">
        <f>RevReqDetR!M240</f>
        <v>0</v>
      </c>
      <c r="K240" s="34">
        <f t="shared" si="35"/>
        <v>0</v>
      </c>
      <c r="L240" s="35">
        <f>RevReqDetR!N240</f>
        <v>0</v>
      </c>
      <c r="M240" s="35">
        <f>RevReqDetR!AA240</f>
        <v>0</v>
      </c>
      <c r="N240" s="35">
        <f t="shared" si="39"/>
        <v>0</v>
      </c>
      <c r="O240" s="35">
        <f>RevReqDetR!AI240</f>
        <v>0</v>
      </c>
      <c r="P240" s="35">
        <f>RevReqDetR!K240</f>
        <v>0</v>
      </c>
      <c r="Q240" s="35">
        <f>RevReqDetR!T240</f>
        <v>0</v>
      </c>
      <c r="R240" s="35">
        <f>RevReqDetR!W240</f>
        <v>0</v>
      </c>
      <c r="S240" s="35">
        <f>RevReqDetR!X240</f>
        <v>0</v>
      </c>
      <c r="T240" s="35">
        <f>RevReqDetR!Y240</f>
        <v>0</v>
      </c>
      <c r="U240" s="35">
        <f t="shared" si="40"/>
        <v>0</v>
      </c>
      <c r="V240" s="35">
        <f>RevReqDetR!L240</f>
        <v>0</v>
      </c>
      <c r="W240" s="35">
        <f t="shared" si="36"/>
        <v>0</v>
      </c>
      <c r="AA240" s="1">
        <v>2</v>
      </c>
      <c r="AB240" s="2" t="str">
        <f t="shared" si="34"/>
        <v>Oct 2027 - Sep 2028</v>
      </c>
    </row>
    <row r="241" spans="1:28" hidden="1" outlineLevel="1" x14ac:dyDescent="0.2">
      <c r="A241" s="2">
        <f t="shared" si="33"/>
        <v>2028</v>
      </c>
      <c r="B241" s="33">
        <v>46784</v>
      </c>
      <c r="C241" s="34">
        <f>RevReqDetR!Q241</f>
        <v>0</v>
      </c>
      <c r="D241" s="35">
        <f>RevReqDetR!U241</f>
        <v>0</v>
      </c>
      <c r="E241" s="34">
        <f t="shared" si="37"/>
        <v>0</v>
      </c>
      <c r="F241" s="34">
        <f>RevReqDetR!E241+RevReqDetR!V241</f>
        <v>0</v>
      </c>
      <c r="G241" s="34">
        <f>RevReqDetR!AG241</f>
        <v>0</v>
      </c>
      <c r="H241" s="34">
        <f t="shared" si="38"/>
        <v>0</v>
      </c>
      <c r="I241" s="35">
        <f>RevReqDetR!H241</f>
        <v>0</v>
      </c>
      <c r="J241" s="35">
        <f>RevReqDetR!M241</f>
        <v>0</v>
      </c>
      <c r="K241" s="34">
        <f t="shared" si="35"/>
        <v>0</v>
      </c>
      <c r="L241" s="35">
        <f>RevReqDetR!N241</f>
        <v>0</v>
      </c>
      <c r="M241" s="35">
        <f>RevReqDetR!AA241</f>
        <v>0</v>
      </c>
      <c r="N241" s="35">
        <f t="shared" si="39"/>
        <v>0</v>
      </c>
      <c r="O241" s="35">
        <f>RevReqDetR!AI241</f>
        <v>0</v>
      </c>
      <c r="P241" s="35">
        <f>RevReqDetR!K241</f>
        <v>0</v>
      </c>
      <c r="Q241" s="35">
        <f>RevReqDetR!T241</f>
        <v>0</v>
      </c>
      <c r="R241" s="35">
        <f>RevReqDetR!W241</f>
        <v>0</v>
      </c>
      <c r="S241" s="35">
        <f>RevReqDetR!X241</f>
        <v>0</v>
      </c>
      <c r="T241" s="35">
        <f>RevReqDetR!Y241</f>
        <v>0</v>
      </c>
      <c r="U241" s="35">
        <f t="shared" si="40"/>
        <v>0</v>
      </c>
      <c r="V241" s="35">
        <f>RevReqDetR!L241</f>
        <v>0</v>
      </c>
      <c r="W241" s="35">
        <f t="shared" si="36"/>
        <v>0</v>
      </c>
      <c r="AA241" s="1">
        <v>1</v>
      </c>
      <c r="AB241" s="2" t="str">
        <f t="shared" si="34"/>
        <v>Oct 2027 - Sep 2028</v>
      </c>
    </row>
    <row r="242" spans="1:28" hidden="1" outlineLevel="1" x14ac:dyDescent="0.2">
      <c r="A242" s="2">
        <f t="shared" si="33"/>
        <v>2028</v>
      </c>
      <c r="B242" s="33">
        <v>46813</v>
      </c>
      <c r="C242" s="34">
        <f>RevReqDetR!Q242</f>
        <v>0</v>
      </c>
      <c r="D242" s="35">
        <f>RevReqDetR!U242</f>
        <v>0</v>
      </c>
      <c r="E242" s="34">
        <f t="shared" si="37"/>
        <v>0</v>
      </c>
      <c r="F242" s="34">
        <f>RevReqDetR!E242+RevReqDetR!V242</f>
        <v>0</v>
      </c>
      <c r="G242" s="34">
        <f>RevReqDetR!AG242</f>
        <v>0</v>
      </c>
      <c r="H242" s="34">
        <f t="shared" si="38"/>
        <v>0</v>
      </c>
      <c r="I242" s="35">
        <f>RevReqDetR!H242</f>
        <v>0</v>
      </c>
      <c r="J242" s="35">
        <f>RevReqDetR!M242</f>
        <v>0</v>
      </c>
      <c r="K242" s="34">
        <f t="shared" si="35"/>
        <v>0</v>
      </c>
      <c r="L242" s="35">
        <f>RevReqDetR!N242</f>
        <v>0</v>
      </c>
      <c r="M242" s="35">
        <f>RevReqDetR!AA242</f>
        <v>0</v>
      </c>
      <c r="N242" s="35">
        <f t="shared" si="39"/>
        <v>0</v>
      </c>
      <c r="O242" s="35">
        <f>RevReqDetR!AI242</f>
        <v>0</v>
      </c>
      <c r="P242" s="35">
        <f>RevReqDetR!K242</f>
        <v>0</v>
      </c>
      <c r="Q242" s="35">
        <f>RevReqDetR!T242</f>
        <v>0</v>
      </c>
      <c r="R242" s="35">
        <f>RevReqDetR!W242</f>
        <v>0</v>
      </c>
      <c r="S242" s="35">
        <f>RevReqDetR!X242</f>
        <v>0</v>
      </c>
      <c r="T242" s="35">
        <f>RevReqDetR!Y242</f>
        <v>0</v>
      </c>
      <c r="U242" s="35">
        <f t="shared" si="40"/>
        <v>0</v>
      </c>
      <c r="V242" s="35">
        <f>RevReqDetR!L242</f>
        <v>0</v>
      </c>
      <c r="W242" s="35">
        <f t="shared" si="36"/>
        <v>0</v>
      </c>
      <c r="AA242" s="1">
        <v>2</v>
      </c>
      <c r="AB242" s="2" t="str">
        <f t="shared" si="34"/>
        <v>Oct 2027 - Sep 2028</v>
      </c>
    </row>
    <row r="243" spans="1:28" hidden="1" outlineLevel="1" x14ac:dyDescent="0.2">
      <c r="A243" s="2">
        <f t="shared" si="33"/>
        <v>2028</v>
      </c>
      <c r="B243" s="33">
        <v>46844</v>
      </c>
      <c r="C243" s="34">
        <f>RevReqDetR!Q243</f>
        <v>0</v>
      </c>
      <c r="D243" s="35">
        <f>RevReqDetR!U243</f>
        <v>0</v>
      </c>
      <c r="E243" s="34">
        <f t="shared" si="37"/>
        <v>0</v>
      </c>
      <c r="F243" s="34">
        <f>RevReqDetR!E243+RevReqDetR!V243</f>
        <v>0</v>
      </c>
      <c r="G243" s="34">
        <f>RevReqDetR!AG243</f>
        <v>0</v>
      </c>
      <c r="H243" s="34">
        <f t="shared" si="38"/>
        <v>0</v>
      </c>
      <c r="I243" s="35">
        <f>RevReqDetR!H243</f>
        <v>0</v>
      </c>
      <c r="J243" s="35">
        <f>RevReqDetR!M243</f>
        <v>0</v>
      </c>
      <c r="K243" s="34">
        <f t="shared" si="35"/>
        <v>0</v>
      </c>
      <c r="L243" s="35">
        <f>RevReqDetR!N243</f>
        <v>0</v>
      </c>
      <c r="M243" s="35">
        <f>RevReqDetR!AA243</f>
        <v>0</v>
      </c>
      <c r="N243" s="35">
        <f t="shared" si="39"/>
        <v>0</v>
      </c>
      <c r="O243" s="35">
        <f>RevReqDetR!AI243</f>
        <v>0</v>
      </c>
      <c r="P243" s="35">
        <f>RevReqDetR!K243</f>
        <v>0</v>
      </c>
      <c r="Q243" s="35">
        <f>RevReqDetR!T243</f>
        <v>0</v>
      </c>
      <c r="R243" s="35">
        <f>RevReqDetR!W243</f>
        <v>0</v>
      </c>
      <c r="S243" s="35">
        <f>RevReqDetR!X243</f>
        <v>0</v>
      </c>
      <c r="T243" s="35">
        <f>RevReqDetR!Y243</f>
        <v>0</v>
      </c>
      <c r="U243" s="35">
        <f t="shared" si="40"/>
        <v>0</v>
      </c>
      <c r="V243" s="35">
        <f>RevReqDetR!L243</f>
        <v>0</v>
      </c>
      <c r="W243" s="35">
        <f t="shared" si="36"/>
        <v>0</v>
      </c>
      <c r="AA243" s="1">
        <v>2</v>
      </c>
      <c r="AB243" s="2" t="str">
        <f t="shared" si="34"/>
        <v>Oct 2027 - Sep 2028</v>
      </c>
    </row>
    <row r="244" spans="1:28" hidden="1" outlineLevel="1" x14ac:dyDescent="0.2">
      <c r="A244" s="2">
        <f t="shared" si="33"/>
        <v>2028</v>
      </c>
      <c r="B244" s="33">
        <v>46874</v>
      </c>
      <c r="C244" s="34">
        <f>RevReqDetR!Q244</f>
        <v>0</v>
      </c>
      <c r="D244" s="35">
        <f>RevReqDetR!U244</f>
        <v>0</v>
      </c>
      <c r="E244" s="34">
        <f t="shared" si="37"/>
        <v>0</v>
      </c>
      <c r="F244" s="34">
        <f>RevReqDetR!E244+RevReqDetR!V244</f>
        <v>0</v>
      </c>
      <c r="G244" s="34">
        <f>RevReqDetR!AG244</f>
        <v>0</v>
      </c>
      <c r="H244" s="34">
        <f t="shared" si="38"/>
        <v>0</v>
      </c>
      <c r="I244" s="35">
        <f>RevReqDetR!H244</f>
        <v>0</v>
      </c>
      <c r="J244" s="35">
        <f>RevReqDetR!M244</f>
        <v>0</v>
      </c>
      <c r="K244" s="34">
        <f t="shared" si="35"/>
        <v>0</v>
      </c>
      <c r="L244" s="35">
        <f>RevReqDetR!N244</f>
        <v>0</v>
      </c>
      <c r="M244" s="35">
        <f>RevReqDetR!AA244</f>
        <v>0</v>
      </c>
      <c r="N244" s="35">
        <f t="shared" si="39"/>
        <v>0</v>
      </c>
      <c r="O244" s="35">
        <f>RevReqDetR!AI244</f>
        <v>0</v>
      </c>
      <c r="P244" s="35">
        <f>RevReqDetR!K244</f>
        <v>0</v>
      </c>
      <c r="Q244" s="35">
        <f>RevReqDetR!T244</f>
        <v>0</v>
      </c>
      <c r="R244" s="35">
        <f>RevReqDetR!W244</f>
        <v>0</v>
      </c>
      <c r="S244" s="35">
        <f>RevReqDetR!X244</f>
        <v>0</v>
      </c>
      <c r="T244" s="35">
        <f>RevReqDetR!Y244</f>
        <v>0</v>
      </c>
      <c r="U244" s="35">
        <f t="shared" si="40"/>
        <v>0</v>
      </c>
      <c r="V244" s="35">
        <f>RevReqDetR!L244</f>
        <v>0</v>
      </c>
      <c r="W244" s="35">
        <f t="shared" si="36"/>
        <v>0</v>
      </c>
      <c r="AA244" s="1">
        <v>2</v>
      </c>
      <c r="AB244" s="2" t="str">
        <f t="shared" si="34"/>
        <v>Oct 2027 - Sep 2028</v>
      </c>
    </row>
    <row r="245" spans="1:28" hidden="1" outlineLevel="1" x14ac:dyDescent="0.2">
      <c r="A245" s="2">
        <f t="shared" si="33"/>
        <v>2028</v>
      </c>
      <c r="B245" s="33">
        <v>46905</v>
      </c>
      <c r="C245" s="34">
        <f>RevReqDetR!Q245</f>
        <v>0</v>
      </c>
      <c r="D245" s="35">
        <f>RevReqDetR!U245</f>
        <v>0</v>
      </c>
      <c r="E245" s="34">
        <f t="shared" si="37"/>
        <v>0</v>
      </c>
      <c r="F245" s="34">
        <f>RevReqDetR!E245+RevReqDetR!V245</f>
        <v>0</v>
      </c>
      <c r="G245" s="34">
        <f>RevReqDetR!AG245</f>
        <v>0</v>
      </c>
      <c r="H245" s="34">
        <f t="shared" si="38"/>
        <v>0</v>
      </c>
      <c r="I245" s="35">
        <f>RevReqDetR!H245</f>
        <v>0</v>
      </c>
      <c r="J245" s="35">
        <f>RevReqDetR!M245</f>
        <v>0</v>
      </c>
      <c r="K245" s="34">
        <f t="shared" si="35"/>
        <v>0</v>
      </c>
      <c r="L245" s="35">
        <f>RevReqDetR!N245</f>
        <v>0</v>
      </c>
      <c r="M245" s="35">
        <f>RevReqDetR!AA245</f>
        <v>0</v>
      </c>
      <c r="N245" s="35">
        <f t="shared" si="39"/>
        <v>0</v>
      </c>
      <c r="O245" s="35">
        <f>RevReqDetR!AI245</f>
        <v>0</v>
      </c>
      <c r="P245" s="35">
        <f>RevReqDetR!K245</f>
        <v>0</v>
      </c>
      <c r="Q245" s="35">
        <f>RevReqDetR!T245</f>
        <v>0</v>
      </c>
      <c r="R245" s="35">
        <f>RevReqDetR!W245</f>
        <v>0</v>
      </c>
      <c r="S245" s="35">
        <f>RevReqDetR!X245</f>
        <v>0</v>
      </c>
      <c r="T245" s="35">
        <f>RevReqDetR!Y245</f>
        <v>0</v>
      </c>
      <c r="U245" s="35">
        <f t="shared" si="40"/>
        <v>0</v>
      </c>
      <c r="V245" s="35">
        <f>RevReqDetR!L245</f>
        <v>0</v>
      </c>
      <c r="W245" s="35">
        <f t="shared" si="36"/>
        <v>0</v>
      </c>
      <c r="AA245" s="1">
        <v>2</v>
      </c>
      <c r="AB245" s="2" t="str">
        <f t="shared" si="34"/>
        <v>Oct 2027 - Sep 2028</v>
      </c>
    </row>
    <row r="246" spans="1:28" hidden="1" outlineLevel="1" x14ac:dyDescent="0.2">
      <c r="A246" s="2">
        <f t="shared" si="33"/>
        <v>2028</v>
      </c>
      <c r="B246" s="33">
        <v>46935</v>
      </c>
      <c r="C246" s="34">
        <f>RevReqDetR!Q246</f>
        <v>0</v>
      </c>
      <c r="D246" s="35">
        <f>RevReqDetR!U246</f>
        <v>0</v>
      </c>
      <c r="E246" s="34">
        <f t="shared" si="37"/>
        <v>0</v>
      </c>
      <c r="F246" s="34">
        <f>RevReqDetR!E246+RevReqDetR!V246</f>
        <v>0</v>
      </c>
      <c r="G246" s="34">
        <f>RevReqDetR!AG246</f>
        <v>0</v>
      </c>
      <c r="H246" s="34">
        <f t="shared" si="38"/>
        <v>0</v>
      </c>
      <c r="I246" s="35">
        <f>RevReqDetR!H246</f>
        <v>0</v>
      </c>
      <c r="J246" s="35">
        <f>RevReqDetR!M246</f>
        <v>0</v>
      </c>
      <c r="K246" s="34">
        <f t="shared" si="35"/>
        <v>0</v>
      </c>
      <c r="L246" s="35">
        <f>RevReqDetR!N246</f>
        <v>0</v>
      </c>
      <c r="M246" s="35">
        <f>RevReqDetR!AA246</f>
        <v>0</v>
      </c>
      <c r="N246" s="35">
        <f t="shared" si="39"/>
        <v>0</v>
      </c>
      <c r="O246" s="35">
        <f>RevReqDetR!AI246</f>
        <v>0</v>
      </c>
      <c r="P246" s="35">
        <f>RevReqDetR!K246</f>
        <v>0</v>
      </c>
      <c r="Q246" s="35">
        <f>RevReqDetR!T246</f>
        <v>0</v>
      </c>
      <c r="R246" s="35">
        <f>RevReqDetR!W246</f>
        <v>0</v>
      </c>
      <c r="S246" s="35">
        <f>RevReqDetR!X246</f>
        <v>0</v>
      </c>
      <c r="T246" s="35">
        <f>RevReqDetR!Y246</f>
        <v>0</v>
      </c>
      <c r="U246" s="35">
        <f t="shared" si="40"/>
        <v>0</v>
      </c>
      <c r="V246" s="35">
        <f>RevReqDetR!L246</f>
        <v>0</v>
      </c>
      <c r="W246" s="35">
        <f t="shared" si="36"/>
        <v>0</v>
      </c>
      <c r="AA246" s="1">
        <v>1</v>
      </c>
      <c r="AB246" s="2" t="str">
        <f t="shared" si="34"/>
        <v>Oct 2027 - Sep 2028</v>
      </c>
    </row>
    <row r="247" spans="1:28" hidden="1" outlineLevel="1" x14ac:dyDescent="0.2">
      <c r="A247" s="2">
        <f t="shared" si="33"/>
        <v>2028</v>
      </c>
      <c r="B247" s="33">
        <v>46966</v>
      </c>
      <c r="C247" s="34">
        <f>RevReqDetR!Q247</f>
        <v>0</v>
      </c>
      <c r="D247" s="35">
        <f>RevReqDetR!U247</f>
        <v>0</v>
      </c>
      <c r="E247" s="34">
        <f t="shared" si="37"/>
        <v>0</v>
      </c>
      <c r="F247" s="34">
        <f>RevReqDetR!E247+RevReqDetR!V247</f>
        <v>0</v>
      </c>
      <c r="G247" s="34">
        <f>RevReqDetR!AG247</f>
        <v>0</v>
      </c>
      <c r="H247" s="34">
        <f t="shared" si="38"/>
        <v>0</v>
      </c>
      <c r="I247" s="35">
        <f>RevReqDetR!H247</f>
        <v>0</v>
      </c>
      <c r="J247" s="35">
        <f>RevReqDetR!M247</f>
        <v>0</v>
      </c>
      <c r="K247" s="34">
        <f t="shared" si="35"/>
        <v>0</v>
      </c>
      <c r="L247" s="35">
        <f>RevReqDetR!N247</f>
        <v>0</v>
      </c>
      <c r="M247" s="35">
        <f>RevReqDetR!AA247</f>
        <v>0</v>
      </c>
      <c r="N247" s="35">
        <f t="shared" si="39"/>
        <v>0</v>
      </c>
      <c r="O247" s="35">
        <f>RevReqDetR!AI247</f>
        <v>0</v>
      </c>
      <c r="P247" s="35">
        <f>RevReqDetR!K247</f>
        <v>0</v>
      </c>
      <c r="Q247" s="35">
        <f>RevReqDetR!T247</f>
        <v>0</v>
      </c>
      <c r="R247" s="35">
        <f>RevReqDetR!W247</f>
        <v>0</v>
      </c>
      <c r="S247" s="35">
        <f>RevReqDetR!X247</f>
        <v>0</v>
      </c>
      <c r="T247" s="35">
        <f>RevReqDetR!Y247</f>
        <v>0</v>
      </c>
      <c r="U247" s="35">
        <f t="shared" si="40"/>
        <v>0</v>
      </c>
      <c r="V247" s="35">
        <f>RevReqDetR!L247</f>
        <v>0</v>
      </c>
      <c r="W247" s="35">
        <f t="shared" si="36"/>
        <v>0</v>
      </c>
      <c r="AA247" s="1">
        <v>2</v>
      </c>
      <c r="AB247" s="2" t="str">
        <f t="shared" si="34"/>
        <v>Oct 2027 - Sep 2028</v>
      </c>
    </row>
    <row r="248" spans="1:28" hidden="1" outlineLevel="1" x14ac:dyDescent="0.2">
      <c r="A248" s="2">
        <f t="shared" si="33"/>
        <v>2028</v>
      </c>
      <c r="B248" s="33">
        <v>46997</v>
      </c>
      <c r="C248" s="34">
        <f>RevReqDetR!Q248</f>
        <v>0</v>
      </c>
      <c r="D248" s="35">
        <f>RevReqDetR!U248</f>
        <v>0</v>
      </c>
      <c r="E248" s="34">
        <f t="shared" si="37"/>
        <v>0</v>
      </c>
      <c r="F248" s="34">
        <f>RevReqDetR!E248+RevReqDetR!V248</f>
        <v>0</v>
      </c>
      <c r="G248" s="34">
        <f>RevReqDetR!AG248</f>
        <v>0</v>
      </c>
      <c r="H248" s="34">
        <f t="shared" si="38"/>
        <v>0</v>
      </c>
      <c r="I248" s="35">
        <f>RevReqDetR!H248</f>
        <v>0</v>
      </c>
      <c r="J248" s="35">
        <f>RevReqDetR!M248</f>
        <v>0</v>
      </c>
      <c r="K248" s="34">
        <f t="shared" si="35"/>
        <v>0</v>
      </c>
      <c r="L248" s="35">
        <f>RevReqDetR!N248</f>
        <v>0</v>
      </c>
      <c r="M248" s="35">
        <f>RevReqDetR!AA248</f>
        <v>0</v>
      </c>
      <c r="N248" s="35">
        <f t="shared" si="39"/>
        <v>0</v>
      </c>
      <c r="O248" s="35">
        <f>RevReqDetR!AI248</f>
        <v>0</v>
      </c>
      <c r="P248" s="35">
        <f>RevReqDetR!K248</f>
        <v>0</v>
      </c>
      <c r="Q248" s="35">
        <f>RevReqDetR!T248</f>
        <v>0</v>
      </c>
      <c r="R248" s="35">
        <f>RevReqDetR!W248</f>
        <v>0</v>
      </c>
      <c r="S248" s="35">
        <f>RevReqDetR!X248</f>
        <v>0</v>
      </c>
      <c r="T248" s="35">
        <f>RevReqDetR!Y248</f>
        <v>0</v>
      </c>
      <c r="U248" s="35">
        <f t="shared" si="40"/>
        <v>0</v>
      </c>
      <c r="V248" s="35">
        <f>RevReqDetR!L248</f>
        <v>0</v>
      </c>
      <c r="W248" s="35">
        <f t="shared" si="36"/>
        <v>0</v>
      </c>
      <c r="AA248" s="1">
        <v>2</v>
      </c>
      <c r="AB248" s="2" t="str">
        <f t="shared" si="34"/>
        <v>Oct 2027 - Sep 2028</v>
      </c>
    </row>
    <row r="249" spans="1:28" hidden="1" outlineLevel="1" x14ac:dyDescent="0.2">
      <c r="A249" s="2">
        <f t="shared" si="33"/>
        <v>2028</v>
      </c>
      <c r="B249" s="33">
        <v>47027</v>
      </c>
      <c r="C249" s="34">
        <f>RevReqDetR!Q249</f>
        <v>0</v>
      </c>
      <c r="D249" s="35">
        <f>RevReqDetR!U249</f>
        <v>0</v>
      </c>
      <c r="E249" s="34">
        <f t="shared" si="37"/>
        <v>0</v>
      </c>
      <c r="F249" s="34">
        <f>RevReqDetR!E249+RevReqDetR!V249</f>
        <v>0</v>
      </c>
      <c r="G249" s="34">
        <f>RevReqDetR!AG249</f>
        <v>0</v>
      </c>
      <c r="H249" s="34">
        <f t="shared" si="38"/>
        <v>0</v>
      </c>
      <c r="I249" s="35">
        <f>RevReqDetR!H249</f>
        <v>0</v>
      </c>
      <c r="J249" s="35">
        <f>RevReqDetR!M249</f>
        <v>0</v>
      </c>
      <c r="K249" s="34">
        <f t="shared" si="35"/>
        <v>0</v>
      </c>
      <c r="L249" s="35">
        <f>RevReqDetR!N249</f>
        <v>0</v>
      </c>
      <c r="M249" s="35">
        <f>RevReqDetR!AA249</f>
        <v>0</v>
      </c>
      <c r="N249" s="35">
        <f t="shared" si="39"/>
        <v>0</v>
      </c>
      <c r="O249" s="35">
        <f>RevReqDetR!AI249</f>
        <v>0</v>
      </c>
      <c r="P249" s="35">
        <f>RevReqDetR!K249</f>
        <v>0</v>
      </c>
      <c r="Q249" s="35">
        <f>RevReqDetR!T249</f>
        <v>0</v>
      </c>
      <c r="R249" s="35">
        <f>RevReqDetR!W249</f>
        <v>0</v>
      </c>
      <c r="S249" s="35">
        <f>RevReqDetR!X249</f>
        <v>0</v>
      </c>
      <c r="T249" s="35">
        <f>RevReqDetR!Y249</f>
        <v>0</v>
      </c>
      <c r="U249" s="35">
        <f t="shared" si="40"/>
        <v>0</v>
      </c>
      <c r="V249" s="35">
        <f>RevReqDetR!L249</f>
        <v>0</v>
      </c>
      <c r="W249" s="35">
        <f t="shared" si="36"/>
        <v>0</v>
      </c>
      <c r="AA249" s="1">
        <v>2</v>
      </c>
      <c r="AB249" s="2" t="str">
        <f t="shared" si="34"/>
        <v>Oct 2028 - Sep 2029</v>
      </c>
    </row>
    <row r="250" spans="1:28" hidden="1" outlineLevel="1" x14ac:dyDescent="0.2">
      <c r="A250" s="2">
        <f t="shared" si="33"/>
        <v>2028</v>
      </c>
      <c r="B250" s="33">
        <v>47058</v>
      </c>
      <c r="C250" s="34">
        <f>RevReqDetR!Q250</f>
        <v>0</v>
      </c>
      <c r="D250" s="35">
        <f>RevReqDetR!U250</f>
        <v>0</v>
      </c>
      <c r="E250" s="34">
        <f t="shared" si="37"/>
        <v>0</v>
      </c>
      <c r="F250" s="34">
        <f>RevReqDetR!E250+RevReqDetR!V250</f>
        <v>0</v>
      </c>
      <c r="G250" s="34">
        <f>RevReqDetR!AG250</f>
        <v>0</v>
      </c>
      <c r="H250" s="34">
        <f t="shared" si="38"/>
        <v>0</v>
      </c>
      <c r="I250" s="35">
        <f>RevReqDetR!H250</f>
        <v>0</v>
      </c>
      <c r="J250" s="35">
        <f>RevReqDetR!M250</f>
        <v>0</v>
      </c>
      <c r="K250" s="34">
        <f t="shared" si="35"/>
        <v>0</v>
      </c>
      <c r="L250" s="35">
        <f>RevReqDetR!N250</f>
        <v>0</v>
      </c>
      <c r="M250" s="35">
        <f>RevReqDetR!AA250</f>
        <v>0</v>
      </c>
      <c r="N250" s="35">
        <f t="shared" si="39"/>
        <v>0</v>
      </c>
      <c r="O250" s="35">
        <f>RevReqDetR!AI250</f>
        <v>0</v>
      </c>
      <c r="P250" s="35">
        <f>RevReqDetR!K250</f>
        <v>0</v>
      </c>
      <c r="Q250" s="35">
        <f>RevReqDetR!T250</f>
        <v>0</v>
      </c>
      <c r="R250" s="35">
        <f>RevReqDetR!W250</f>
        <v>0</v>
      </c>
      <c r="S250" s="35">
        <f>RevReqDetR!X250</f>
        <v>0</v>
      </c>
      <c r="T250" s="35">
        <f>RevReqDetR!Y250</f>
        <v>0</v>
      </c>
      <c r="U250" s="35">
        <f t="shared" si="40"/>
        <v>0</v>
      </c>
      <c r="V250" s="35">
        <f>RevReqDetR!L250</f>
        <v>0</v>
      </c>
      <c r="W250" s="35">
        <f t="shared" si="36"/>
        <v>0</v>
      </c>
      <c r="AA250" s="1">
        <v>2</v>
      </c>
      <c r="AB250" s="2" t="str">
        <f t="shared" si="34"/>
        <v>Oct 2028 - Sep 2029</v>
      </c>
    </row>
    <row r="251" spans="1:28" hidden="1" outlineLevel="1" x14ac:dyDescent="0.2">
      <c r="A251" s="2">
        <f t="shared" si="33"/>
        <v>2028</v>
      </c>
      <c r="B251" s="33">
        <v>47088</v>
      </c>
      <c r="C251" s="34">
        <f>RevReqDetR!Q251</f>
        <v>0</v>
      </c>
      <c r="D251" s="35">
        <f>RevReqDetR!U251</f>
        <v>0</v>
      </c>
      <c r="E251" s="34">
        <f t="shared" si="37"/>
        <v>0</v>
      </c>
      <c r="F251" s="34">
        <f>RevReqDetR!E251+RevReqDetR!V251</f>
        <v>0</v>
      </c>
      <c r="G251" s="34">
        <f>RevReqDetR!AG251</f>
        <v>0</v>
      </c>
      <c r="H251" s="34">
        <f t="shared" si="38"/>
        <v>0</v>
      </c>
      <c r="I251" s="35">
        <f>RevReqDetR!H251</f>
        <v>0</v>
      </c>
      <c r="J251" s="35">
        <f>RevReqDetR!M251</f>
        <v>0</v>
      </c>
      <c r="K251" s="34">
        <f t="shared" si="35"/>
        <v>0</v>
      </c>
      <c r="L251" s="35">
        <f>RevReqDetR!N251</f>
        <v>0</v>
      </c>
      <c r="M251" s="35">
        <f>RevReqDetR!AA251</f>
        <v>0</v>
      </c>
      <c r="N251" s="35">
        <f t="shared" si="39"/>
        <v>0</v>
      </c>
      <c r="O251" s="35">
        <f>RevReqDetR!AI251</f>
        <v>0</v>
      </c>
      <c r="P251" s="35">
        <f>RevReqDetR!K251</f>
        <v>0</v>
      </c>
      <c r="Q251" s="35">
        <f>RevReqDetR!T251</f>
        <v>0</v>
      </c>
      <c r="R251" s="35">
        <f>RevReqDetR!W251</f>
        <v>0</v>
      </c>
      <c r="S251" s="35">
        <f>RevReqDetR!X251</f>
        <v>0</v>
      </c>
      <c r="T251" s="35">
        <f>RevReqDetR!Y251</f>
        <v>0</v>
      </c>
      <c r="U251" s="35">
        <f t="shared" si="40"/>
        <v>0</v>
      </c>
      <c r="V251" s="35">
        <f>RevReqDetR!L251</f>
        <v>0</v>
      </c>
      <c r="W251" s="35">
        <f t="shared" si="36"/>
        <v>0</v>
      </c>
      <c r="AA251" s="1">
        <v>1</v>
      </c>
      <c r="AB251" s="2" t="str">
        <f t="shared" si="34"/>
        <v>Oct 2028 - Sep 2029</v>
      </c>
    </row>
    <row r="252" spans="1:28" hidden="1" outlineLevel="1" x14ac:dyDescent="0.2">
      <c r="A252" s="2">
        <f t="shared" si="33"/>
        <v>2029</v>
      </c>
      <c r="B252" s="33">
        <v>47119</v>
      </c>
      <c r="C252" s="34">
        <f>RevReqDetR!Q252</f>
        <v>0</v>
      </c>
      <c r="D252" s="35">
        <f>RevReqDetR!U252</f>
        <v>0</v>
      </c>
      <c r="E252" s="34">
        <f t="shared" si="37"/>
        <v>0</v>
      </c>
      <c r="F252" s="34">
        <f>RevReqDetR!E252+RevReqDetR!V252</f>
        <v>0</v>
      </c>
      <c r="G252" s="34">
        <f>RevReqDetR!AG252</f>
        <v>0</v>
      </c>
      <c r="H252" s="34">
        <f t="shared" si="38"/>
        <v>0</v>
      </c>
      <c r="I252" s="35">
        <f>RevReqDetR!H252</f>
        <v>0</v>
      </c>
      <c r="J252" s="35">
        <f>RevReqDetR!M252</f>
        <v>0</v>
      </c>
      <c r="K252" s="34">
        <f t="shared" si="35"/>
        <v>0</v>
      </c>
      <c r="L252" s="35">
        <f>RevReqDetR!N252</f>
        <v>0</v>
      </c>
      <c r="M252" s="35">
        <f>RevReqDetR!AA252</f>
        <v>0</v>
      </c>
      <c r="N252" s="35">
        <f t="shared" si="39"/>
        <v>0</v>
      </c>
      <c r="O252" s="35">
        <f>RevReqDetR!AI252</f>
        <v>0</v>
      </c>
      <c r="P252" s="35">
        <f>RevReqDetR!K252</f>
        <v>0</v>
      </c>
      <c r="Q252" s="35">
        <f>RevReqDetR!T252</f>
        <v>0</v>
      </c>
      <c r="R252" s="35">
        <f>RevReqDetR!W252</f>
        <v>0</v>
      </c>
      <c r="S252" s="35">
        <f>RevReqDetR!X252</f>
        <v>0</v>
      </c>
      <c r="T252" s="35">
        <f>RevReqDetR!Y252</f>
        <v>0</v>
      </c>
      <c r="U252" s="35">
        <f t="shared" si="40"/>
        <v>0</v>
      </c>
      <c r="V252" s="35">
        <f>RevReqDetR!L252</f>
        <v>0</v>
      </c>
      <c r="W252" s="35">
        <f t="shared" si="36"/>
        <v>0</v>
      </c>
      <c r="AA252" s="1">
        <v>2</v>
      </c>
      <c r="AB252" s="2" t="str">
        <f t="shared" si="34"/>
        <v>Oct 2028 - Sep 2029</v>
      </c>
    </row>
    <row r="253" spans="1:28" hidden="1" outlineLevel="1" x14ac:dyDescent="0.2">
      <c r="A253" s="2">
        <f t="shared" si="33"/>
        <v>2029</v>
      </c>
      <c r="B253" s="33">
        <v>47150</v>
      </c>
      <c r="C253" s="34">
        <f>RevReqDetR!Q253</f>
        <v>0</v>
      </c>
      <c r="D253" s="35">
        <f>RevReqDetR!U253</f>
        <v>0</v>
      </c>
      <c r="E253" s="34">
        <f t="shared" si="37"/>
        <v>0</v>
      </c>
      <c r="F253" s="34">
        <f>RevReqDetR!E253+RevReqDetR!V253</f>
        <v>0</v>
      </c>
      <c r="G253" s="34">
        <f>RevReqDetR!AG253</f>
        <v>0</v>
      </c>
      <c r="H253" s="34">
        <f t="shared" si="38"/>
        <v>0</v>
      </c>
      <c r="I253" s="35">
        <f>RevReqDetR!H253</f>
        <v>0</v>
      </c>
      <c r="J253" s="35">
        <f>RevReqDetR!M253</f>
        <v>0</v>
      </c>
      <c r="K253" s="34">
        <f t="shared" si="35"/>
        <v>0</v>
      </c>
      <c r="L253" s="35">
        <f>RevReqDetR!N253</f>
        <v>0</v>
      </c>
      <c r="M253" s="35">
        <f>RevReqDetR!AA253</f>
        <v>0</v>
      </c>
      <c r="N253" s="35">
        <f t="shared" si="39"/>
        <v>0</v>
      </c>
      <c r="O253" s="35">
        <f>RevReqDetR!AI253</f>
        <v>0</v>
      </c>
      <c r="P253" s="35">
        <f>RevReqDetR!K253</f>
        <v>0</v>
      </c>
      <c r="Q253" s="35">
        <f>RevReqDetR!T253</f>
        <v>0</v>
      </c>
      <c r="R253" s="35">
        <f>RevReqDetR!W253</f>
        <v>0</v>
      </c>
      <c r="S253" s="35">
        <f>RevReqDetR!X253</f>
        <v>0</v>
      </c>
      <c r="T253" s="35">
        <f>RevReqDetR!Y253</f>
        <v>0</v>
      </c>
      <c r="U253" s="35">
        <f t="shared" si="40"/>
        <v>0</v>
      </c>
      <c r="V253" s="35">
        <f>RevReqDetR!L253</f>
        <v>0</v>
      </c>
      <c r="W253" s="35">
        <f t="shared" si="36"/>
        <v>0</v>
      </c>
      <c r="AA253" s="1">
        <v>2</v>
      </c>
      <c r="AB253" s="2" t="str">
        <f t="shared" si="34"/>
        <v>Oct 2028 - Sep 2029</v>
      </c>
    </row>
    <row r="254" spans="1:28" hidden="1" outlineLevel="1" x14ac:dyDescent="0.2">
      <c r="A254" s="2">
        <f t="shared" si="33"/>
        <v>2029</v>
      </c>
      <c r="B254" s="33">
        <v>47178</v>
      </c>
      <c r="C254" s="34">
        <f>RevReqDetR!Q254</f>
        <v>0</v>
      </c>
      <c r="D254" s="35">
        <f>RevReqDetR!U254</f>
        <v>0</v>
      </c>
      <c r="E254" s="34">
        <f t="shared" si="37"/>
        <v>0</v>
      </c>
      <c r="F254" s="34">
        <f>RevReqDetR!E254+RevReqDetR!V254</f>
        <v>0</v>
      </c>
      <c r="G254" s="34">
        <f>RevReqDetR!AG254</f>
        <v>0</v>
      </c>
      <c r="H254" s="34">
        <f t="shared" si="38"/>
        <v>0</v>
      </c>
      <c r="I254" s="35">
        <f>RevReqDetR!H254</f>
        <v>0</v>
      </c>
      <c r="J254" s="35">
        <f>RevReqDetR!M254</f>
        <v>0</v>
      </c>
      <c r="K254" s="34">
        <f t="shared" si="35"/>
        <v>0</v>
      </c>
      <c r="L254" s="35">
        <f>RevReqDetR!N254</f>
        <v>0</v>
      </c>
      <c r="M254" s="35">
        <f>RevReqDetR!AA254</f>
        <v>0</v>
      </c>
      <c r="N254" s="35">
        <f t="shared" si="39"/>
        <v>0</v>
      </c>
      <c r="O254" s="35">
        <f>RevReqDetR!AI254</f>
        <v>0</v>
      </c>
      <c r="P254" s="35">
        <f>RevReqDetR!K254</f>
        <v>0</v>
      </c>
      <c r="Q254" s="35">
        <f>RevReqDetR!T254</f>
        <v>0</v>
      </c>
      <c r="R254" s="35">
        <f>RevReqDetR!W254</f>
        <v>0</v>
      </c>
      <c r="S254" s="35">
        <f>RevReqDetR!X254</f>
        <v>0</v>
      </c>
      <c r="T254" s="35">
        <f>RevReqDetR!Y254</f>
        <v>0</v>
      </c>
      <c r="U254" s="35">
        <f t="shared" si="40"/>
        <v>0</v>
      </c>
      <c r="V254" s="35">
        <f>RevReqDetR!L254</f>
        <v>0</v>
      </c>
      <c r="W254" s="35">
        <f t="shared" si="36"/>
        <v>0</v>
      </c>
      <c r="AA254" s="1">
        <v>2</v>
      </c>
      <c r="AB254" s="2" t="str">
        <f t="shared" si="34"/>
        <v>Oct 2028 - Sep 2029</v>
      </c>
    </row>
    <row r="255" spans="1:28" hidden="1" outlineLevel="1" x14ac:dyDescent="0.2">
      <c r="A255" s="2">
        <f t="shared" si="33"/>
        <v>2029</v>
      </c>
      <c r="B255" s="33">
        <v>47209</v>
      </c>
      <c r="C255" s="34">
        <f>RevReqDetR!Q255</f>
        <v>0</v>
      </c>
      <c r="D255" s="35">
        <f>RevReqDetR!U255</f>
        <v>0</v>
      </c>
      <c r="E255" s="34">
        <f t="shared" si="37"/>
        <v>0</v>
      </c>
      <c r="F255" s="34">
        <f>RevReqDetR!E255+RevReqDetR!V255</f>
        <v>0</v>
      </c>
      <c r="G255" s="34">
        <f>RevReqDetR!AG255</f>
        <v>0</v>
      </c>
      <c r="H255" s="34">
        <f t="shared" si="38"/>
        <v>0</v>
      </c>
      <c r="I255" s="35">
        <f>RevReqDetR!H255</f>
        <v>0</v>
      </c>
      <c r="J255" s="35">
        <f>RevReqDetR!M255</f>
        <v>0</v>
      </c>
      <c r="K255" s="34">
        <f t="shared" si="35"/>
        <v>0</v>
      </c>
      <c r="L255" s="35">
        <f>RevReqDetR!N255</f>
        <v>0</v>
      </c>
      <c r="M255" s="35">
        <f>RevReqDetR!AA255</f>
        <v>0</v>
      </c>
      <c r="N255" s="35">
        <f t="shared" si="39"/>
        <v>0</v>
      </c>
      <c r="O255" s="35">
        <f>RevReqDetR!AI255</f>
        <v>0</v>
      </c>
      <c r="P255" s="35">
        <f>RevReqDetR!K255</f>
        <v>0</v>
      </c>
      <c r="Q255" s="35">
        <f>RevReqDetR!T255</f>
        <v>0</v>
      </c>
      <c r="R255" s="35">
        <f>RevReqDetR!W255</f>
        <v>0</v>
      </c>
      <c r="S255" s="35">
        <f>RevReqDetR!X255</f>
        <v>0</v>
      </c>
      <c r="T255" s="35">
        <f>RevReqDetR!Y255</f>
        <v>0</v>
      </c>
      <c r="U255" s="35">
        <f t="shared" si="40"/>
        <v>0</v>
      </c>
      <c r="V255" s="35">
        <f>RevReqDetR!L255</f>
        <v>0</v>
      </c>
      <c r="W255" s="35">
        <f t="shared" si="36"/>
        <v>0</v>
      </c>
      <c r="AA255" s="1">
        <v>2</v>
      </c>
      <c r="AB255" s="2" t="str">
        <f t="shared" si="34"/>
        <v>Oct 2028 - Sep 2029</v>
      </c>
    </row>
    <row r="256" spans="1:28" hidden="1" outlineLevel="1" x14ac:dyDescent="0.2">
      <c r="A256" s="2">
        <f t="shared" si="33"/>
        <v>2029</v>
      </c>
      <c r="B256" s="33">
        <v>47239</v>
      </c>
      <c r="C256" s="34">
        <f>RevReqDetR!Q256</f>
        <v>0</v>
      </c>
      <c r="D256" s="35">
        <f>RevReqDetR!U256</f>
        <v>0</v>
      </c>
      <c r="E256" s="34">
        <f t="shared" si="37"/>
        <v>0</v>
      </c>
      <c r="F256" s="34">
        <f>RevReqDetR!E256+RevReqDetR!V256</f>
        <v>0</v>
      </c>
      <c r="G256" s="34">
        <f>RevReqDetR!AG256</f>
        <v>0</v>
      </c>
      <c r="H256" s="34">
        <f t="shared" si="38"/>
        <v>0</v>
      </c>
      <c r="I256" s="35">
        <f>RevReqDetR!H256</f>
        <v>0</v>
      </c>
      <c r="J256" s="35">
        <f>RevReqDetR!M256</f>
        <v>0</v>
      </c>
      <c r="K256" s="34">
        <f t="shared" si="35"/>
        <v>0</v>
      </c>
      <c r="L256" s="35">
        <f>RevReqDetR!N256</f>
        <v>0</v>
      </c>
      <c r="M256" s="35">
        <f>RevReqDetR!AA256</f>
        <v>0</v>
      </c>
      <c r="N256" s="35">
        <f t="shared" si="39"/>
        <v>0</v>
      </c>
      <c r="O256" s="35">
        <f>RevReqDetR!AI256</f>
        <v>0</v>
      </c>
      <c r="P256" s="35">
        <f>RevReqDetR!K256</f>
        <v>0</v>
      </c>
      <c r="Q256" s="35">
        <f>RevReqDetR!T256</f>
        <v>0</v>
      </c>
      <c r="R256" s="35">
        <f>RevReqDetR!W256</f>
        <v>0</v>
      </c>
      <c r="S256" s="35">
        <f>RevReqDetR!X256</f>
        <v>0</v>
      </c>
      <c r="T256" s="35">
        <f>RevReqDetR!Y256</f>
        <v>0</v>
      </c>
      <c r="U256" s="35">
        <f t="shared" si="40"/>
        <v>0</v>
      </c>
      <c r="V256" s="35">
        <f>RevReqDetR!L256</f>
        <v>0</v>
      </c>
      <c r="W256" s="35">
        <f t="shared" si="36"/>
        <v>0</v>
      </c>
      <c r="AA256" s="1">
        <v>1</v>
      </c>
      <c r="AB256" s="2" t="str">
        <f t="shared" si="34"/>
        <v>Oct 2028 - Sep 2029</v>
      </c>
    </row>
    <row r="257" spans="1:28" hidden="1" outlineLevel="1" x14ac:dyDescent="0.2">
      <c r="A257" s="2">
        <f t="shared" si="33"/>
        <v>2029</v>
      </c>
      <c r="B257" s="33">
        <v>47270</v>
      </c>
      <c r="C257" s="34">
        <f>RevReqDetR!Q257</f>
        <v>0</v>
      </c>
      <c r="D257" s="35">
        <f>RevReqDetR!U257</f>
        <v>0</v>
      </c>
      <c r="E257" s="34">
        <f t="shared" si="37"/>
        <v>0</v>
      </c>
      <c r="F257" s="34">
        <f>RevReqDetR!E257+RevReqDetR!V257</f>
        <v>0</v>
      </c>
      <c r="G257" s="34">
        <f>RevReqDetR!AG257</f>
        <v>0</v>
      </c>
      <c r="H257" s="34">
        <f t="shared" si="38"/>
        <v>0</v>
      </c>
      <c r="I257" s="35">
        <f>RevReqDetR!H257</f>
        <v>0</v>
      </c>
      <c r="J257" s="35">
        <f>RevReqDetR!M257</f>
        <v>0</v>
      </c>
      <c r="K257" s="34">
        <f t="shared" si="35"/>
        <v>0</v>
      </c>
      <c r="L257" s="35">
        <f>RevReqDetR!N257</f>
        <v>0</v>
      </c>
      <c r="M257" s="35">
        <f>RevReqDetR!AA257</f>
        <v>0</v>
      </c>
      <c r="N257" s="35">
        <f t="shared" si="39"/>
        <v>0</v>
      </c>
      <c r="O257" s="35">
        <f>RevReqDetR!AI257</f>
        <v>0</v>
      </c>
      <c r="P257" s="35">
        <f>RevReqDetR!K257</f>
        <v>0</v>
      </c>
      <c r="Q257" s="35">
        <f>RevReqDetR!T257</f>
        <v>0</v>
      </c>
      <c r="R257" s="35">
        <f>RevReqDetR!W257</f>
        <v>0</v>
      </c>
      <c r="S257" s="35">
        <f>RevReqDetR!X257</f>
        <v>0</v>
      </c>
      <c r="T257" s="35">
        <f>RevReqDetR!Y257</f>
        <v>0</v>
      </c>
      <c r="U257" s="35">
        <f t="shared" si="40"/>
        <v>0</v>
      </c>
      <c r="V257" s="35">
        <f>RevReqDetR!L257</f>
        <v>0</v>
      </c>
      <c r="W257" s="35">
        <f t="shared" si="36"/>
        <v>0</v>
      </c>
      <c r="AA257" s="1">
        <v>2</v>
      </c>
      <c r="AB257" s="2" t="str">
        <f t="shared" si="34"/>
        <v>Oct 2028 - Sep 2029</v>
      </c>
    </row>
    <row r="258" spans="1:28" hidden="1" outlineLevel="1" x14ac:dyDescent="0.2">
      <c r="A258" s="2">
        <f t="shared" si="33"/>
        <v>2029</v>
      </c>
      <c r="B258" s="33">
        <v>47300</v>
      </c>
      <c r="C258" s="34">
        <f>RevReqDetR!Q258</f>
        <v>0</v>
      </c>
      <c r="D258" s="35">
        <f>RevReqDetR!U258</f>
        <v>0</v>
      </c>
      <c r="E258" s="34">
        <f t="shared" si="37"/>
        <v>0</v>
      </c>
      <c r="F258" s="34">
        <f>RevReqDetR!E258+RevReqDetR!V258</f>
        <v>0</v>
      </c>
      <c r="G258" s="34">
        <f>RevReqDetR!AG258</f>
        <v>0</v>
      </c>
      <c r="H258" s="34">
        <f t="shared" si="38"/>
        <v>0</v>
      </c>
      <c r="I258" s="35">
        <f>RevReqDetR!H258</f>
        <v>0</v>
      </c>
      <c r="J258" s="35">
        <f>RevReqDetR!M258</f>
        <v>0</v>
      </c>
      <c r="K258" s="34">
        <f t="shared" si="35"/>
        <v>0</v>
      </c>
      <c r="L258" s="35">
        <f>RevReqDetR!N258</f>
        <v>0</v>
      </c>
      <c r="M258" s="35">
        <f>RevReqDetR!AA258</f>
        <v>0</v>
      </c>
      <c r="N258" s="35">
        <f t="shared" si="39"/>
        <v>0</v>
      </c>
      <c r="O258" s="35">
        <f>RevReqDetR!AI258</f>
        <v>0</v>
      </c>
      <c r="P258" s="35">
        <f>RevReqDetR!K258</f>
        <v>0</v>
      </c>
      <c r="Q258" s="35">
        <f>RevReqDetR!T258</f>
        <v>0</v>
      </c>
      <c r="R258" s="35">
        <f>RevReqDetR!W258</f>
        <v>0</v>
      </c>
      <c r="S258" s="35">
        <f>RevReqDetR!X258</f>
        <v>0</v>
      </c>
      <c r="T258" s="35">
        <f>RevReqDetR!Y258</f>
        <v>0</v>
      </c>
      <c r="U258" s="35">
        <f t="shared" si="40"/>
        <v>0</v>
      </c>
      <c r="V258" s="35">
        <f>RevReqDetR!L258</f>
        <v>0</v>
      </c>
      <c r="W258" s="35">
        <f t="shared" si="36"/>
        <v>0</v>
      </c>
      <c r="AA258" s="1">
        <v>2</v>
      </c>
      <c r="AB258" s="2" t="str">
        <f t="shared" si="34"/>
        <v>Oct 2028 - Sep 2029</v>
      </c>
    </row>
    <row r="259" spans="1:28" hidden="1" outlineLevel="1" x14ac:dyDescent="0.2">
      <c r="A259" s="2">
        <f t="shared" si="33"/>
        <v>2029</v>
      </c>
      <c r="B259" s="33">
        <v>47331</v>
      </c>
      <c r="C259" s="34">
        <f>RevReqDetR!Q259</f>
        <v>0</v>
      </c>
      <c r="D259" s="35">
        <f>RevReqDetR!U259</f>
        <v>0</v>
      </c>
      <c r="E259" s="34">
        <f t="shared" si="37"/>
        <v>0</v>
      </c>
      <c r="F259" s="34">
        <f>RevReqDetR!E259+RevReqDetR!V259</f>
        <v>0</v>
      </c>
      <c r="G259" s="34">
        <f>RevReqDetR!AG259</f>
        <v>0</v>
      </c>
      <c r="H259" s="34">
        <f t="shared" si="38"/>
        <v>0</v>
      </c>
      <c r="I259" s="35">
        <f>RevReqDetR!H259</f>
        <v>0</v>
      </c>
      <c r="J259" s="35">
        <f>RevReqDetR!M259</f>
        <v>0</v>
      </c>
      <c r="K259" s="34">
        <f t="shared" si="35"/>
        <v>0</v>
      </c>
      <c r="L259" s="35">
        <f>RevReqDetR!N259</f>
        <v>0</v>
      </c>
      <c r="M259" s="35">
        <f>RevReqDetR!AA259</f>
        <v>0</v>
      </c>
      <c r="N259" s="35">
        <f t="shared" si="39"/>
        <v>0</v>
      </c>
      <c r="O259" s="35">
        <f>RevReqDetR!AI259</f>
        <v>0</v>
      </c>
      <c r="P259" s="35">
        <f>RevReqDetR!K259</f>
        <v>0</v>
      </c>
      <c r="Q259" s="35">
        <f>RevReqDetR!T259</f>
        <v>0</v>
      </c>
      <c r="R259" s="35">
        <f>RevReqDetR!W259</f>
        <v>0</v>
      </c>
      <c r="S259" s="35">
        <f>RevReqDetR!X259</f>
        <v>0</v>
      </c>
      <c r="T259" s="35">
        <f>RevReqDetR!Y259</f>
        <v>0</v>
      </c>
      <c r="U259" s="35">
        <f t="shared" si="40"/>
        <v>0</v>
      </c>
      <c r="V259" s="35">
        <f>RevReqDetR!L259</f>
        <v>0</v>
      </c>
      <c r="W259" s="35">
        <f t="shared" si="36"/>
        <v>0</v>
      </c>
      <c r="AA259" s="1">
        <v>2</v>
      </c>
      <c r="AB259" s="2" t="str">
        <f t="shared" si="34"/>
        <v>Oct 2028 - Sep 2029</v>
      </c>
    </row>
    <row r="260" spans="1:28" hidden="1" outlineLevel="1" x14ac:dyDescent="0.2">
      <c r="A260" s="2">
        <f t="shared" si="33"/>
        <v>2029</v>
      </c>
      <c r="B260" s="33">
        <v>47362</v>
      </c>
      <c r="C260" s="34">
        <f>RevReqDetR!Q260</f>
        <v>0</v>
      </c>
      <c r="D260" s="35">
        <f>RevReqDetR!U260</f>
        <v>0</v>
      </c>
      <c r="E260" s="34">
        <f t="shared" si="37"/>
        <v>0</v>
      </c>
      <c r="F260" s="34">
        <f>RevReqDetR!E260+RevReqDetR!V260</f>
        <v>0</v>
      </c>
      <c r="G260" s="34">
        <f>RevReqDetR!AG260</f>
        <v>0</v>
      </c>
      <c r="H260" s="34">
        <f t="shared" si="38"/>
        <v>0</v>
      </c>
      <c r="I260" s="35">
        <f>RevReqDetR!H260</f>
        <v>0</v>
      </c>
      <c r="J260" s="35">
        <f>RevReqDetR!M260</f>
        <v>0</v>
      </c>
      <c r="K260" s="34">
        <f t="shared" si="35"/>
        <v>0</v>
      </c>
      <c r="L260" s="35">
        <f>RevReqDetR!N260</f>
        <v>0</v>
      </c>
      <c r="M260" s="35">
        <f>RevReqDetR!AA260</f>
        <v>0</v>
      </c>
      <c r="N260" s="35">
        <f t="shared" si="39"/>
        <v>0</v>
      </c>
      <c r="O260" s="35">
        <f>RevReqDetR!AI260</f>
        <v>0</v>
      </c>
      <c r="P260" s="35">
        <f>RevReqDetR!K260</f>
        <v>0</v>
      </c>
      <c r="Q260" s="35">
        <f>RevReqDetR!T260</f>
        <v>0</v>
      </c>
      <c r="R260" s="35">
        <f>RevReqDetR!W260</f>
        <v>0</v>
      </c>
      <c r="S260" s="35">
        <f>RevReqDetR!X260</f>
        <v>0</v>
      </c>
      <c r="T260" s="35">
        <f>RevReqDetR!Y260</f>
        <v>0</v>
      </c>
      <c r="U260" s="35">
        <f t="shared" si="40"/>
        <v>0</v>
      </c>
      <c r="V260" s="35">
        <f>RevReqDetR!L260</f>
        <v>0</v>
      </c>
      <c r="W260" s="35">
        <f t="shared" si="36"/>
        <v>0</v>
      </c>
      <c r="AA260" s="1">
        <v>2</v>
      </c>
      <c r="AB260" s="2" t="str">
        <f t="shared" si="34"/>
        <v>Oct 2028 - Sep 2029</v>
      </c>
    </row>
    <row r="261" spans="1:28" hidden="1" outlineLevel="1" x14ac:dyDescent="0.2">
      <c r="A261" s="2">
        <f t="shared" si="33"/>
        <v>2029</v>
      </c>
      <c r="B261" s="33">
        <v>47392</v>
      </c>
      <c r="C261" s="34">
        <f>RevReqDetR!Q261</f>
        <v>0</v>
      </c>
      <c r="D261" s="35">
        <f>RevReqDetR!U261</f>
        <v>0</v>
      </c>
      <c r="E261" s="34">
        <f t="shared" si="37"/>
        <v>0</v>
      </c>
      <c r="F261" s="34">
        <f>RevReqDetR!E261+RevReqDetR!V261</f>
        <v>0</v>
      </c>
      <c r="G261" s="34">
        <f>RevReqDetR!AG261</f>
        <v>0</v>
      </c>
      <c r="H261" s="34">
        <f t="shared" si="38"/>
        <v>0</v>
      </c>
      <c r="I261" s="35">
        <f>RevReqDetR!H261</f>
        <v>0</v>
      </c>
      <c r="J261" s="35">
        <f>RevReqDetR!M261</f>
        <v>0</v>
      </c>
      <c r="K261" s="34">
        <f t="shared" si="35"/>
        <v>0</v>
      </c>
      <c r="L261" s="35">
        <f>RevReqDetR!N261</f>
        <v>0</v>
      </c>
      <c r="M261" s="35">
        <f>RevReqDetR!AA261</f>
        <v>0</v>
      </c>
      <c r="N261" s="35">
        <f t="shared" si="39"/>
        <v>0</v>
      </c>
      <c r="O261" s="35">
        <f>RevReqDetR!AI261</f>
        <v>0</v>
      </c>
      <c r="P261" s="35">
        <f>RevReqDetR!K261</f>
        <v>0</v>
      </c>
      <c r="Q261" s="35">
        <f>RevReqDetR!T261</f>
        <v>0</v>
      </c>
      <c r="R261" s="35">
        <f>RevReqDetR!W261</f>
        <v>0</v>
      </c>
      <c r="S261" s="35">
        <f>RevReqDetR!X261</f>
        <v>0</v>
      </c>
      <c r="T261" s="35">
        <f>RevReqDetR!Y261</f>
        <v>0</v>
      </c>
      <c r="U261" s="35">
        <f t="shared" si="40"/>
        <v>0</v>
      </c>
      <c r="V261" s="35">
        <f>RevReqDetR!L261</f>
        <v>0</v>
      </c>
      <c r="W261" s="35">
        <f t="shared" si="36"/>
        <v>0</v>
      </c>
      <c r="AA261" s="1">
        <v>1</v>
      </c>
      <c r="AB261" s="2" t="str">
        <f t="shared" si="34"/>
        <v>Oct 2029 - Sep 2030</v>
      </c>
    </row>
    <row r="262" spans="1:28" hidden="1" outlineLevel="1" x14ac:dyDescent="0.2">
      <c r="A262" s="2">
        <f t="shared" si="33"/>
        <v>2029</v>
      </c>
      <c r="B262" s="33">
        <v>47423</v>
      </c>
      <c r="C262" s="34">
        <f>RevReqDetR!Q262</f>
        <v>0</v>
      </c>
      <c r="D262" s="35">
        <f>RevReqDetR!U262</f>
        <v>0</v>
      </c>
      <c r="E262" s="34">
        <f t="shared" si="37"/>
        <v>0</v>
      </c>
      <c r="F262" s="34">
        <f>RevReqDetR!E262+RevReqDetR!V262</f>
        <v>0</v>
      </c>
      <c r="G262" s="34">
        <f>RevReqDetR!AG262</f>
        <v>0</v>
      </c>
      <c r="H262" s="34">
        <f t="shared" si="38"/>
        <v>0</v>
      </c>
      <c r="I262" s="35">
        <f>RevReqDetR!H262</f>
        <v>0</v>
      </c>
      <c r="J262" s="35">
        <f>RevReqDetR!M262</f>
        <v>0</v>
      </c>
      <c r="K262" s="34">
        <f t="shared" si="35"/>
        <v>0</v>
      </c>
      <c r="L262" s="35">
        <f>RevReqDetR!N262</f>
        <v>0</v>
      </c>
      <c r="M262" s="35">
        <f>RevReqDetR!AA262</f>
        <v>0</v>
      </c>
      <c r="N262" s="35">
        <f t="shared" si="39"/>
        <v>0</v>
      </c>
      <c r="O262" s="35">
        <f>RevReqDetR!AI262</f>
        <v>0</v>
      </c>
      <c r="P262" s="35">
        <f>RevReqDetR!K262</f>
        <v>0</v>
      </c>
      <c r="Q262" s="35">
        <f>RevReqDetR!T262</f>
        <v>0</v>
      </c>
      <c r="R262" s="35">
        <f>RevReqDetR!W262</f>
        <v>0</v>
      </c>
      <c r="S262" s="35">
        <f>RevReqDetR!X262</f>
        <v>0</v>
      </c>
      <c r="T262" s="35">
        <f>RevReqDetR!Y262</f>
        <v>0</v>
      </c>
      <c r="U262" s="35">
        <f t="shared" si="40"/>
        <v>0</v>
      </c>
      <c r="V262" s="35">
        <f>RevReqDetR!L262</f>
        <v>0</v>
      </c>
      <c r="W262" s="35">
        <f t="shared" si="36"/>
        <v>0</v>
      </c>
      <c r="AA262" s="1">
        <v>2</v>
      </c>
      <c r="AB262" s="2" t="str">
        <f t="shared" si="34"/>
        <v>Oct 2029 - Sep 2030</v>
      </c>
    </row>
    <row r="263" spans="1:28" hidden="1" outlineLevel="1" x14ac:dyDescent="0.2">
      <c r="A263" s="2">
        <f t="shared" si="33"/>
        <v>2029</v>
      </c>
      <c r="B263" s="33">
        <v>47453</v>
      </c>
      <c r="C263" s="34">
        <f>RevReqDetR!Q263</f>
        <v>0</v>
      </c>
      <c r="D263" s="35">
        <f>RevReqDetR!U263</f>
        <v>0</v>
      </c>
      <c r="E263" s="34">
        <f t="shared" si="37"/>
        <v>0</v>
      </c>
      <c r="F263" s="34">
        <f>RevReqDetR!E263+RevReqDetR!V263</f>
        <v>0</v>
      </c>
      <c r="G263" s="34">
        <f>RevReqDetR!AG263</f>
        <v>0</v>
      </c>
      <c r="H263" s="34">
        <f t="shared" si="38"/>
        <v>0</v>
      </c>
      <c r="I263" s="35">
        <f>RevReqDetR!H263</f>
        <v>0</v>
      </c>
      <c r="J263" s="35">
        <f>RevReqDetR!M263</f>
        <v>0</v>
      </c>
      <c r="K263" s="34">
        <f t="shared" si="35"/>
        <v>0</v>
      </c>
      <c r="L263" s="35">
        <f>RevReqDetR!N263</f>
        <v>0</v>
      </c>
      <c r="M263" s="35">
        <f>RevReqDetR!AA263</f>
        <v>0</v>
      </c>
      <c r="N263" s="35">
        <f t="shared" si="39"/>
        <v>0</v>
      </c>
      <c r="O263" s="35">
        <f>RevReqDetR!AI263</f>
        <v>0</v>
      </c>
      <c r="P263" s="35">
        <f>RevReqDetR!K263</f>
        <v>0</v>
      </c>
      <c r="Q263" s="35">
        <f>RevReqDetR!T263</f>
        <v>0</v>
      </c>
      <c r="R263" s="35">
        <f>RevReqDetR!W263</f>
        <v>0</v>
      </c>
      <c r="S263" s="35">
        <f>RevReqDetR!X263</f>
        <v>0</v>
      </c>
      <c r="T263" s="35">
        <f>RevReqDetR!Y263</f>
        <v>0</v>
      </c>
      <c r="U263" s="35">
        <f t="shared" si="40"/>
        <v>0</v>
      </c>
      <c r="V263" s="35">
        <f>RevReqDetR!L263</f>
        <v>0</v>
      </c>
      <c r="W263" s="35">
        <f t="shared" si="36"/>
        <v>0</v>
      </c>
      <c r="AA263" s="1">
        <v>2</v>
      </c>
      <c r="AB263" s="2" t="str">
        <f t="shared" si="34"/>
        <v>Oct 2029 - Sep 2030</v>
      </c>
    </row>
    <row r="264" spans="1:28" hidden="1" outlineLevel="1" x14ac:dyDescent="0.2">
      <c r="B264" s="39"/>
      <c r="C264" s="34"/>
      <c r="D264" s="35"/>
      <c r="E264" s="34"/>
      <c r="F264" s="34"/>
      <c r="G264" s="34"/>
      <c r="H264" s="34"/>
      <c r="I264" s="35"/>
      <c r="J264" s="35"/>
      <c r="K264" s="34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AA264" s="1"/>
    </row>
    <row r="265" spans="1:28" s="40" customFormat="1" ht="76.5" collapsed="1" x14ac:dyDescent="0.2">
      <c r="B265" s="41"/>
      <c r="C265" s="42" t="s">
        <v>55</v>
      </c>
      <c r="D265" s="42" t="s">
        <v>56</v>
      </c>
      <c r="E265" s="43" t="s">
        <v>57</v>
      </c>
      <c r="F265" s="43" t="s">
        <v>58</v>
      </c>
      <c r="G265" s="42" t="s">
        <v>59</v>
      </c>
      <c r="H265" s="43" t="s">
        <v>60</v>
      </c>
      <c r="I265" s="42" t="s">
        <v>61</v>
      </c>
      <c r="J265" s="42" t="s">
        <v>62</v>
      </c>
      <c r="K265" s="43" t="s">
        <v>63</v>
      </c>
      <c r="L265" s="42" t="s">
        <v>64</v>
      </c>
      <c r="M265" s="42" t="s">
        <v>65</v>
      </c>
      <c r="N265" s="42" t="s">
        <v>66</v>
      </c>
      <c r="O265" s="42" t="s">
        <v>67</v>
      </c>
      <c r="P265" s="42" t="s">
        <v>68</v>
      </c>
      <c r="Q265" s="42" t="s">
        <v>69</v>
      </c>
      <c r="R265" s="42" t="s">
        <v>70</v>
      </c>
      <c r="S265" s="42" t="s">
        <v>71</v>
      </c>
      <c r="T265" s="42" t="s">
        <v>72</v>
      </c>
      <c r="U265" s="42" t="s">
        <v>73</v>
      </c>
      <c r="V265" s="42" t="s">
        <v>74</v>
      </c>
      <c r="W265" s="43" t="s">
        <v>75</v>
      </c>
      <c r="AA265" s="1"/>
    </row>
    <row r="266" spans="1:28" s="29" customFormat="1" ht="24.75" customHeight="1" x14ac:dyDescent="0.2">
      <c r="B266" s="32" t="s">
        <v>76</v>
      </c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AA266" s="1"/>
    </row>
    <row r="267" spans="1:28" x14ac:dyDescent="0.2">
      <c r="B267" s="44">
        <v>2009</v>
      </c>
      <c r="C267" s="34">
        <f t="shared" ref="C267:E287" si="41">VLOOKUP(DATE($B267,12,1),$B$11:$W$264,COLUMN()-1,FALSE)</f>
        <v>42055056.770000003</v>
      </c>
      <c r="D267" s="35">
        <f t="shared" si="41"/>
        <v>1483480.89</v>
      </c>
      <c r="E267" s="34">
        <f t="shared" si="41"/>
        <v>43538537.660000004</v>
      </c>
      <c r="F267" s="34">
        <f t="shared" ref="F267:F287" si="42">SUMIF($A$11:$A$264,$B267,F$11:F$264)</f>
        <v>1322953.6110346569</v>
      </c>
      <c r="G267" s="34">
        <f t="shared" ref="G267:G287" si="43">VLOOKUP(DATE($B267,12,1),$B$11:$W$264,COLUMN()-1,FALSE)</f>
        <v>0</v>
      </c>
      <c r="H267" s="34">
        <f t="shared" ref="H267:W282" si="44">SUMIF($A$11:$A$264,$B267,H$11:H$264)</f>
        <v>0</v>
      </c>
      <c r="I267" s="35">
        <f t="shared" si="44"/>
        <v>1267816.9300000002</v>
      </c>
      <c r="J267" s="35">
        <f t="shared" si="44"/>
        <v>1209191.03</v>
      </c>
      <c r="K267" s="34">
        <f t="shared" si="44"/>
        <v>58625.900000000052</v>
      </c>
      <c r="L267" s="35">
        <f t="shared" si="44"/>
        <v>937412.75999999989</v>
      </c>
      <c r="M267" s="35">
        <f t="shared" si="44"/>
        <v>0</v>
      </c>
      <c r="N267" s="35">
        <f t="shared" si="44"/>
        <v>937412.75999999989</v>
      </c>
      <c r="O267" s="35">
        <f t="shared" si="44"/>
        <v>505553.5799999999</v>
      </c>
      <c r="P267" s="35">
        <f t="shared" si="44"/>
        <v>2146603.7899999996</v>
      </c>
      <c r="Q267" s="35">
        <f t="shared" si="44"/>
        <v>271256.43000000005</v>
      </c>
      <c r="R267" s="35">
        <f t="shared" si="44"/>
        <v>135091.22999999998</v>
      </c>
      <c r="S267" s="35">
        <f t="shared" si="44"/>
        <v>0</v>
      </c>
      <c r="T267" s="35">
        <f t="shared" si="44"/>
        <v>3499.3399999999901</v>
      </c>
      <c r="U267" s="35">
        <f t="shared" si="44"/>
        <v>2279269.65</v>
      </c>
      <c r="V267" s="35">
        <f t="shared" si="44"/>
        <v>0</v>
      </c>
      <c r="W267" s="35">
        <f t="shared" si="44"/>
        <v>428024.40103465621</v>
      </c>
      <c r="Z267" s="29"/>
      <c r="AA267" s="29">
        <v>2</v>
      </c>
    </row>
    <row r="268" spans="1:28" x14ac:dyDescent="0.2">
      <c r="B268" s="44">
        <f t="shared" ref="B268:B287" si="45">B267+1</f>
        <v>2010</v>
      </c>
      <c r="C268" s="34">
        <f t="shared" si="41"/>
        <v>62387945.289999999</v>
      </c>
      <c r="D268" s="35">
        <f t="shared" si="41"/>
        <v>2636299.0200000014</v>
      </c>
      <c r="E268" s="34">
        <f t="shared" si="41"/>
        <v>65024244.310000002</v>
      </c>
      <c r="F268" s="34">
        <f t="shared" si="42"/>
        <v>5825922.0105554471</v>
      </c>
      <c r="G268" s="34">
        <f t="shared" si="43"/>
        <v>0</v>
      </c>
      <c r="H268" s="34">
        <f t="shared" si="44"/>
        <v>0</v>
      </c>
      <c r="I268" s="35">
        <f t="shared" si="44"/>
        <v>5558552.3900000006</v>
      </c>
      <c r="J268" s="35">
        <f t="shared" si="44"/>
        <v>5617178.290000001</v>
      </c>
      <c r="K268" s="34">
        <f t="shared" si="44"/>
        <v>-58625.900000000081</v>
      </c>
      <c r="L268" s="35">
        <f t="shared" si="44"/>
        <v>3820753.2999999993</v>
      </c>
      <c r="M268" s="35">
        <f t="shared" si="44"/>
        <v>0</v>
      </c>
      <c r="N268" s="35">
        <f t="shared" si="44"/>
        <v>3820753.2999999993</v>
      </c>
      <c r="O268" s="35">
        <f t="shared" si="44"/>
        <v>258524.91999999998</v>
      </c>
      <c r="P268" s="35">
        <f t="shared" si="44"/>
        <v>9411251.7599999998</v>
      </c>
      <c r="Q268" s="35">
        <f t="shared" si="44"/>
        <v>1499492.8000000003</v>
      </c>
      <c r="R268" s="35">
        <f t="shared" si="44"/>
        <v>203400.65</v>
      </c>
      <c r="S268" s="35">
        <f t="shared" si="44"/>
        <v>0</v>
      </c>
      <c r="T268" s="35">
        <f t="shared" si="44"/>
        <v>0</v>
      </c>
      <c r="U268" s="35">
        <f t="shared" si="44"/>
        <v>10707343.91</v>
      </c>
      <c r="V268" s="35">
        <f t="shared" si="44"/>
        <v>26679.829999999998</v>
      </c>
      <c r="W268" s="35">
        <f t="shared" si="44"/>
        <v>-770197.60944455315</v>
      </c>
      <c r="Z268" s="29"/>
      <c r="AA268" s="29">
        <v>2</v>
      </c>
    </row>
    <row r="269" spans="1:28" x14ac:dyDescent="0.2">
      <c r="B269" s="44">
        <f t="shared" si="45"/>
        <v>2011</v>
      </c>
      <c r="C269" s="34">
        <f t="shared" si="41"/>
        <v>73099428.219999999</v>
      </c>
      <c r="D269" s="35">
        <f t="shared" si="41"/>
        <v>1795217.6299998639</v>
      </c>
      <c r="E269" s="34">
        <f t="shared" si="41"/>
        <v>74894645.84999986</v>
      </c>
      <c r="F269" s="34">
        <f t="shared" si="42"/>
        <v>7945122.7072873078</v>
      </c>
      <c r="G269" s="34">
        <f t="shared" si="43"/>
        <v>0</v>
      </c>
      <c r="H269" s="34">
        <f t="shared" si="44"/>
        <v>0</v>
      </c>
      <c r="I269" s="35">
        <f t="shared" si="44"/>
        <v>7473720.6499999994</v>
      </c>
      <c r="J269" s="35">
        <f t="shared" si="44"/>
        <v>7429658.459999999</v>
      </c>
      <c r="K269" s="34">
        <f t="shared" si="44"/>
        <v>44062.189999999944</v>
      </c>
      <c r="L269" s="35">
        <f t="shared" si="44"/>
        <v>4927273.2600000007</v>
      </c>
      <c r="M269" s="35">
        <f t="shared" si="44"/>
        <v>0</v>
      </c>
      <c r="N269" s="35">
        <f t="shared" si="44"/>
        <v>4927273.2600000007</v>
      </c>
      <c r="O269" s="35">
        <f t="shared" si="44"/>
        <v>127415.19</v>
      </c>
      <c r="P269" s="35">
        <f t="shared" si="44"/>
        <v>12280357.770000001</v>
      </c>
      <c r="Q269" s="35">
        <f t="shared" si="44"/>
        <v>-3344976.720000138</v>
      </c>
      <c r="R269" s="35">
        <f t="shared" si="44"/>
        <v>285220.05</v>
      </c>
      <c r="S269" s="35">
        <f t="shared" si="44"/>
        <v>0</v>
      </c>
      <c r="T269" s="35">
        <f t="shared" si="44"/>
        <v>559489.04</v>
      </c>
      <c r="U269" s="35">
        <f t="shared" si="44"/>
        <v>8090671.9599998612</v>
      </c>
      <c r="V269" s="35">
        <f t="shared" si="44"/>
        <v>76573.95</v>
      </c>
      <c r="W269" s="35">
        <f t="shared" si="44"/>
        <v>4788503.0572874472</v>
      </c>
      <c r="Z269" s="29"/>
      <c r="AA269" s="29">
        <v>2</v>
      </c>
    </row>
    <row r="270" spans="1:28" x14ac:dyDescent="0.2">
      <c r="A270" s="45"/>
      <c r="B270" s="44">
        <f t="shared" si="45"/>
        <v>2012</v>
      </c>
      <c r="C270" s="34">
        <f t="shared" si="41"/>
        <v>68251149.679999992</v>
      </c>
      <c r="D270" s="35">
        <f t="shared" si="41"/>
        <v>1287922.4699998638</v>
      </c>
      <c r="E270" s="34">
        <f t="shared" si="41"/>
        <v>69539072.149999857</v>
      </c>
      <c r="F270" s="34">
        <f t="shared" si="42"/>
        <v>8049415.5703150798</v>
      </c>
      <c r="G270" s="34">
        <f t="shared" si="43"/>
        <v>0</v>
      </c>
      <c r="H270" s="34">
        <f t="shared" si="44"/>
        <v>0</v>
      </c>
      <c r="I270" s="35">
        <f t="shared" si="44"/>
        <v>7781089.4000000004</v>
      </c>
      <c r="J270" s="35">
        <f t="shared" si="44"/>
        <v>7678211.6799999997</v>
      </c>
      <c r="K270" s="34">
        <f t="shared" si="44"/>
        <v>102877.71999999997</v>
      </c>
      <c r="L270" s="35">
        <f t="shared" si="44"/>
        <v>4968092.26</v>
      </c>
      <c r="M270" s="35">
        <f t="shared" si="44"/>
        <v>0</v>
      </c>
      <c r="N270" s="35">
        <f t="shared" si="44"/>
        <v>4968092.26</v>
      </c>
      <c r="O270" s="35">
        <f t="shared" si="44"/>
        <v>68188.710000000006</v>
      </c>
      <c r="P270" s="35">
        <f t="shared" si="44"/>
        <v>12500100</v>
      </c>
      <c r="Q270" s="35">
        <f t="shared" si="44"/>
        <v>-5730793.4900000002</v>
      </c>
      <c r="R270" s="35">
        <f t="shared" si="44"/>
        <v>108511.05</v>
      </c>
      <c r="S270" s="35">
        <f t="shared" si="44"/>
        <v>0</v>
      </c>
      <c r="T270" s="35">
        <f t="shared" si="44"/>
        <v>3967845.2699999996</v>
      </c>
      <c r="U270" s="35">
        <f t="shared" si="44"/>
        <v>2692950.1899999995</v>
      </c>
      <c r="V270" s="35">
        <f t="shared" si="44"/>
        <v>146203.94</v>
      </c>
      <c r="W270" s="35">
        <f t="shared" si="44"/>
        <v>10143664.690315081</v>
      </c>
      <c r="Z270" s="29"/>
      <c r="AA270" s="29">
        <v>2</v>
      </c>
    </row>
    <row r="271" spans="1:28" x14ac:dyDescent="0.2">
      <c r="A271" s="45"/>
      <c r="B271" s="44">
        <f t="shared" si="45"/>
        <v>2013</v>
      </c>
      <c r="C271" s="34">
        <f t="shared" si="41"/>
        <v>63542118.189999998</v>
      </c>
      <c r="D271" s="35">
        <f t="shared" si="41"/>
        <v>268789.07999982964</v>
      </c>
      <c r="E271" s="34">
        <f t="shared" si="41"/>
        <v>63810907.269999824</v>
      </c>
      <c r="F271" s="34">
        <f t="shared" si="42"/>
        <v>7490616.929455339</v>
      </c>
      <c r="G271" s="34">
        <f t="shared" si="43"/>
        <v>0</v>
      </c>
      <c r="H271" s="34">
        <f t="shared" si="44"/>
        <v>0</v>
      </c>
      <c r="I271" s="35">
        <f t="shared" si="44"/>
        <v>7306210.5100000007</v>
      </c>
      <c r="J271" s="35">
        <f t="shared" si="44"/>
        <v>7453150.4199999999</v>
      </c>
      <c r="K271" s="34">
        <f t="shared" si="44"/>
        <v>-146939.90999999992</v>
      </c>
      <c r="L271" s="35">
        <f t="shared" si="44"/>
        <v>4562091.580000001</v>
      </c>
      <c r="M271" s="35">
        <f t="shared" si="44"/>
        <v>0</v>
      </c>
      <c r="N271" s="35">
        <f t="shared" si="44"/>
        <v>4562091.580000001</v>
      </c>
      <c r="O271" s="35">
        <f t="shared" si="44"/>
        <v>95021.030000000013</v>
      </c>
      <c r="P271" s="35">
        <f t="shared" si="44"/>
        <v>11936750</v>
      </c>
      <c r="Q271" s="35">
        <f t="shared" si="44"/>
        <v>-2101030.7300000535</v>
      </c>
      <c r="R271" s="35">
        <f t="shared" si="44"/>
        <v>37127.35</v>
      </c>
      <c r="S271" s="35">
        <f t="shared" si="44"/>
        <v>0</v>
      </c>
      <c r="T271" s="35">
        <f t="shared" si="44"/>
        <v>7028217.6400000006</v>
      </c>
      <c r="U271" s="35">
        <f t="shared" si="44"/>
        <v>2770374.2799999467</v>
      </c>
      <c r="V271" s="35">
        <f t="shared" si="44"/>
        <v>78492</v>
      </c>
      <c r="W271" s="35">
        <f t="shared" si="44"/>
        <v>9445803.1694553923</v>
      </c>
      <c r="Z271" s="29"/>
      <c r="AA271" s="29">
        <v>1</v>
      </c>
    </row>
    <row r="272" spans="1:28" x14ac:dyDescent="0.2">
      <c r="B272" s="44">
        <f t="shared" si="45"/>
        <v>2014</v>
      </c>
      <c r="C272" s="34">
        <f t="shared" si="41"/>
        <v>58826912.36999999</v>
      </c>
      <c r="D272" s="35">
        <f t="shared" si="41"/>
        <v>199853.39999990608</v>
      </c>
      <c r="E272" s="34">
        <f t="shared" si="41"/>
        <v>59026765.769999899</v>
      </c>
      <c r="F272" s="34">
        <f t="shared" si="42"/>
        <v>6925446.3807074819</v>
      </c>
      <c r="G272" s="34">
        <f t="shared" si="43"/>
        <v>0</v>
      </c>
      <c r="H272" s="34">
        <f t="shared" si="44"/>
        <v>0</v>
      </c>
      <c r="I272" s="35">
        <f t="shared" si="44"/>
        <v>6800395.3399999999</v>
      </c>
      <c r="J272" s="35">
        <f t="shared" si="44"/>
        <v>6793314.3899999997</v>
      </c>
      <c r="K272" s="34">
        <f t="shared" si="44"/>
        <v>7080.9500000000698</v>
      </c>
      <c r="L272" s="35">
        <f t="shared" si="44"/>
        <v>4722286.7699999996</v>
      </c>
      <c r="M272" s="35">
        <f t="shared" si="44"/>
        <v>0</v>
      </c>
      <c r="N272" s="35">
        <f t="shared" si="44"/>
        <v>4722286.7699999996</v>
      </c>
      <c r="O272" s="35">
        <f t="shared" si="44"/>
        <v>82769.200000000012</v>
      </c>
      <c r="P272" s="35">
        <f t="shared" si="44"/>
        <v>11098375</v>
      </c>
      <c r="Q272" s="35">
        <f t="shared" si="44"/>
        <v>128849.64000010298</v>
      </c>
      <c r="R272" s="35">
        <f t="shared" si="44"/>
        <v>33974.82</v>
      </c>
      <c r="S272" s="35">
        <f t="shared" si="44"/>
        <v>0</v>
      </c>
      <c r="T272" s="35">
        <f t="shared" si="44"/>
        <v>6900954.6899999799</v>
      </c>
      <c r="U272" s="35">
        <f t="shared" si="44"/>
        <v>4292295.1300001228</v>
      </c>
      <c r="V272" s="35">
        <f t="shared" si="44"/>
        <v>417226.16000000003</v>
      </c>
      <c r="W272" s="35">
        <f t="shared" si="44"/>
        <v>7013900.1107073575</v>
      </c>
      <c r="Z272" s="29"/>
      <c r="AA272" s="29">
        <v>2</v>
      </c>
    </row>
    <row r="273" spans="2:27" x14ac:dyDescent="0.2">
      <c r="B273" s="44">
        <f t="shared" si="45"/>
        <v>2015</v>
      </c>
      <c r="C273" s="34">
        <f t="shared" si="41"/>
        <v>53360129.36999999</v>
      </c>
      <c r="D273" s="35">
        <f t="shared" si="41"/>
        <v>250246.64879989007</v>
      </c>
      <c r="E273" s="34">
        <f t="shared" si="41"/>
        <v>53610376.018799879</v>
      </c>
      <c r="F273" s="34">
        <f t="shared" si="42"/>
        <v>6366310.7540718485</v>
      </c>
      <c r="G273" s="34">
        <f t="shared" si="43"/>
        <v>0</v>
      </c>
      <c r="H273" s="34">
        <f t="shared" si="44"/>
        <v>0</v>
      </c>
      <c r="I273" s="35">
        <f t="shared" si="44"/>
        <v>6262771.9700000007</v>
      </c>
      <c r="J273" s="35">
        <f t="shared" si="44"/>
        <v>6269852.9200000009</v>
      </c>
      <c r="K273" s="34">
        <f t="shared" si="44"/>
        <v>-7080.9500000001281</v>
      </c>
      <c r="L273" s="35">
        <f t="shared" si="44"/>
        <v>5459702.0499999998</v>
      </c>
      <c r="M273" s="35">
        <f t="shared" si="44"/>
        <v>0</v>
      </c>
      <c r="N273" s="35">
        <f t="shared" si="44"/>
        <v>5459702.0499999998</v>
      </c>
      <c r="O273" s="35">
        <f t="shared" si="44"/>
        <v>98368.129999999976</v>
      </c>
      <c r="P273" s="35">
        <f t="shared" si="44"/>
        <v>11223962.310000001</v>
      </c>
      <c r="Q273" s="35">
        <f t="shared" si="44"/>
        <v>1268415.9099999843</v>
      </c>
      <c r="R273" s="35">
        <f t="shared" si="44"/>
        <v>32739.089999999997</v>
      </c>
      <c r="S273" s="35">
        <f t="shared" si="44"/>
        <v>0</v>
      </c>
      <c r="T273" s="35">
        <f t="shared" si="44"/>
        <v>6715558.7599999746</v>
      </c>
      <c r="U273" s="35">
        <f t="shared" si="44"/>
        <v>5744080.3700000094</v>
      </c>
      <c r="V273" s="35">
        <f t="shared" si="44"/>
        <v>505592.66000000003</v>
      </c>
      <c r="W273" s="35">
        <f t="shared" si="44"/>
        <v>5681788.8540718397</v>
      </c>
      <c r="Z273" s="29"/>
      <c r="AA273" s="29">
        <v>2</v>
      </c>
    </row>
    <row r="274" spans="2:27" x14ac:dyDescent="0.2">
      <c r="B274" s="44">
        <f t="shared" si="45"/>
        <v>2016</v>
      </c>
      <c r="C274" s="34">
        <f t="shared" si="41"/>
        <v>46834369.630000003</v>
      </c>
      <c r="D274" s="35">
        <f t="shared" si="41"/>
        <v>301315.91879989021</v>
      </c>
      <c r="E274" s="34">
        <f t="shared" si="41"/>
        <v>47135685.548799895</v>
      </c>
      <c r="F274" s="34">
        <f t="shared" si="42"/>
        <v>5715004.6052953461</v>
      </c>
      <c r="G274" s="34">
        <f t="shared" si="43"/>
        <v>0</v>
      </c>
      <c r="H274" s="34">
        <f t="shared" si="44"/>
        <v>0</v>
      </c>
      <c r="I274" s="35">
        <f t="shared" si="44"/>
        <v>5622827.2700000005</v>
      </c>
      <c r="J274" s="35">
        <f t="shared" si="44"/>
        <v>5622827.2700000005</v>
      </c>
      <c r="K274" s="34">
        <f t="shared" si="44"/>
        <v>1.1641532182693481E-10</v>
      </c>
      <c r="L274" s="35">
        <f t="shared" si="44"/>
        <v>6525759.7399999993</v>
      </c>
      <c r="M274" s="35">
        <f t="shared" si="44"/>
        <v>0</v>
      </c>
      <c r="N274" s="35">
        <f t="shared" si="44"/>
        <v>6525759.7399999993</v>
      </c>
      <c r="O274" s="35">
        <f t="shared" si="44"/>
        <v>62226.25</v>
      </c>
      <c r="P274" s="35">
        <f t="shared" si="44"/>
        <v>11562986.390000001</v>
      </c>
      <c r="Q274" s="35">
        <f t="shared" si="44"/>
        <v>779110.57</v>
      </c>
      <c r="R274" s="35">
        <f t="shared" si="44"/>
        <v>33172.170000000006</v>
      </c>
      <c r="S274" s="35">
        <f t="shared" si="44"/>
        <v>0</v>
      </c>
      <c r="T274" s="35">
        <f t="shared" si="44"/>
        <v>5896666.1600000011</v>
      </c>
      <c r="U274" s="35">
        <f t="shared" si="44"/>
        <v>6412258.629999998</v>
      </c>
      <c r="V274" s="35">
        <f t="shared" si="44"/>
        <v>585600.62000000011</v>
      </c>
      <c r="W274" s="35">
        <f t="shared" si="44"/>
        <v>5305131.3452953463</v>
      </c>
      <c r="Z274" s="29"/>
      <c r="AA274" s="29">
        <v>2</v>
      </c>
    </row>
    <row r="275" spans="2:27" x14ac:dyDescent="0.2">
      <c r="B275" s="44">
        <f t="shared" si="45"/>
        <v>2017</v>
      </c>
      <c r="C275" s="34">
        <f t="shared" si="41"/>
        <v>41046199.370000005</v>
      </c>
      <c r="D275" s="35">
        <f t="shared" si="41"/>
        <v>244406.83879989036</v>
      </c>
      <c r="E275" s="34">
        <f t="shared" si="41"/>
        <v>41290606.208799899</v>
      </c>
      <c r="F275" s="34">
        <f t="shared" si="42"/>
        <v>5022949.8112954758</v>
      </c>
      <c r="G275" s="34">
        <f t="shared" si="43"/>
        <v>0</v>
      </c>
      <c r="H275" s="34">
        <f t="shared" si="44"/>
        <v>0</v>
      </c>
      <c r="I275" s="35">
        <f t="shared" si="44"/>
        <v>4935664.4000000004</v>
      </c>
      <c r="J275" s="35">
        <f t="shared" si="44"/>
        <v>4935664.4000000004</v>
      </c>
      <c r="K275" s="34">
        <f t="shared" si="44"/>
        <v>0</v>
      </c>
      <c r="L275" s="35">
        <f t="shared" si="44"/>
        <v>5788170.2600000007</v>
      </c>
      <c r="M275" s="35">
        <f t="shared" si="44"/>
        <v>0</v>
      </c>
      <c r="N275" s="35">
        <f t="shared" si="44"/>
        <v>5788170.2600000007</v>
      </c>
      <c r="O275" s="35">
        <f t="shared" si="44"/>
        <v>73198.989999999991</v>
      </c>
      <c r="P275" s="35">
        <f t="shared" si="44"/>
        <v>10674288.190000001</v>
      </c>
      <c r="Q275" s="35">
        <f t="shared" si="44"/>
        <v>-69602.779999999679</v>
      </c>
      <c r="R275" s="35">
        <f t="shared" si="44"/>
        <v>23197.71456620545</v>
      </c>
      <c r="S275" s="35">
        <f t="shared" si="44"/>
        <v>0</v>
      </c>
      <c r="T275" s="35">
        <f t="shared" si="44"/>
        <v>5671669.1399999997</v>
      </c>
      <c r="U275" s="35">
        <f t="shared" si="44"/>
        <v>4909818.5554337949</v>
      </c>
      <c r="V275" s="35">
        <f t="shared" si="44"/>
        <v>49546.47</v>
      </c>
      <c r="W275" s="35">
        <f t="shared" si="44"/>
        <v>5924954.0358616803</v>
      </c>
      <c r="Z275" s="29"/>
      <c r="AA275" s="29">
        <v>2</v>
      </c>
    </row>
    <row r="276" spans="2:27" x14ac:dyDescent="0.2">
      <c r="B276" s="44">
        <f t="shared" si="45"/>
        <v>2018</v>
      </c>
      <c r="C276" s="34">
        <f t="shared" si="41"/>
        <v>34522038.080000006</v>
      </c>
      <c r="D276" s="35">
        <f t="shared" si="41"/>
        <v>207383.23879989015</v>
      </c>
      <c r="E276" s="34">
        <f t="shared" si="41"/>
        <v>34729421.318799898</v>
      </c>
      <c r="F276" s="34">
        <f t="shared" si="42"/>
        <v>3752379.0831157374</v>
      </c>
      <c r="G276" s="34">
        <f t="shared" si="43"/>
        <v>0</v>
      </c>
      <c r="H276" s="34">
        <f t="shared" si="44"/>
        <v>0</v>
      </c>
      <c r="I276" s="35">
        <f t="shared" si="44"/>
        <v>4248747.4700000007</v>
      </c>
      <c r="J276" s="35">
        <f t="shared" si="44"/>
        <v>4248747.4700000007</v>
      </c>
      <c r="K276" s="34">
        <f t="shared" si="44"/>
        <v>0</v>
      </c>
      <c r="L276" s="35">
        <f t="shared" si="44"/>
        <v>6524161.29</v>
      </c>
      <c r="M276" s="35">
        <f t="shared" si="44"/>
        <v>0</v>
      </c>
      <c r="N276" s="35">
        <f t="shared" si="44"/>
        <v>6524161.29</v>
      </c>
      <c r="O276" s="35">
        <f t="shared" si="44"/>
        <v>90720.41</v>
      </c>
      <c r="P276" s="35">
        <f t="shared" si="44"/>
        <v>9775630.1099999994</v>
      </c>
      <c r="Q276" s="35">
        <f t="shared" si="44"/>
        <v>280557.05999999994</v>
      </c>
      <c r="R276" s="35">
        <f t="shared" si="44"/>
        <v>23405.550000000003</v>
      </c>
      <c r="S276" s="35">
        <f t="shared" si="44"/>
        <v>0</v>
      </c>
      <c r="T276" s="35">
        <f t="shared" si="44"/>
        <v>5414159.1500000004</v>
      </c>
      <c r="U276" s="35">
        <f t="shared" si="44"/>
        <v>4618622.4699999988</v>
      </c>
      <c r="V276" s="35">
        <f t="shared" si="44"/>
        <v>997278.65</v>
      </c>
      <c r="W276" s="35">
        <f t="shared" si="44"/>
        <v>4751359.663115738</v>
      </c>
      <c r="Z276" s="29"/>
      <c r="AA276" s="29">
        <v>2</v>
      </c>
    </row>
    <row r="277" spans="2:27" x14ac:dyDescent="0.2">
      <c r="B277" s="44">
        <f t="shared" si="45"/>
        <v>2019</v>
      </c>
      <c r="C277" s="34">
        <f t="shared" si="41"/>
        <v>26959890.540000003</v>
      </c>
      <c r="D277" s="35">
        <f t="shared" si="41"/>
        <v>223613.60879990063</v>
      </c>
      <c r="E277" s="34">
        <f t="shared" si="41"/>
        <v>27183504.148799904</v>
      </c>
      <c r="F277" s="34">
        <f t="shared" si="42"/>
        <v>3136759.1901565911</v>
      </c>
      <c r="G277" s="34">
        <f t="shared" si="43"/>
        <v>0</v>
      </c>
      <c r="H277" s="34">
        <f t="shared" si="44"/>
        <v>0</v>
      </c>
      <c r="I277" s="35">
        <f t="shared" si="44"/>
        <v>3520990.7800000003</v>
      </c>
      <c r="J277" s="35">
        <f t="shared" si="44"/>
        <v>3520990.7800000003</v>
      </c>
      <c r="K277" s="34">
        <f t="shared" si="44"/>
        <v>0</v>
      </c>
      <c r="L277" s="35">
        <f t="shared" si="44"/>
        <v>7562147.54</v>
      </c>
      <c r="M277" s="35">
        <f t="shared" si="44"/>
        <v>0</v>
      </c>
      <c r="N277" s="35">
        <f t="shared" si="44"/>
        <v>7562147.54</v>
      </c>
      <c r="O277" s="35">
        <f t="shared" si="44"/>
        <v>92979.25</v>
      </c>
      <c r="P277" s="35">
        <f t="shared" si="44"/>
        <v>9780254.5600000005</v>
      </c>
      <c r="Q277" s="35">
        <f t="shared" si="44"/>
        <v>328993.02000000438</v>
      </c>
      <c r="R277" s="35">
        <f t="shared" si="44"/>
        <v>24739.170000000002</v>
      </c>
      <c r="S277" s="35">
        <f t="shared" si="44"/>
        <v>0</v>
      </c>
      <c r="T277" s="35">
        <f t="shared" si="44"/>
        <v>5330487.8899999997</v>
      </c>
      <c r="U277" s="35">
        <f t="shared" si="44"/>
        <v>4754020.5200000042</v>
      </c>
      <c r="V277" s="35">
        <f t="shared" si="44"/>
        <v>1302883.76</v>
      </c>
      <c r="W277" s="35">
        <f t="shared" si="44"/>
        <v>4734981.7001565862</v>
      </c>
      <c r="Z277" s="29"/>
      <c r="AA277" s="29">
        <v>1</v>
      </c>
    </row>
    <row r="278" spans="2:27" x14ac:dyDescent="0.2">
      <c r="B278" s="44">
        <f t="shared" si="45"/>
        <v>2020</v>
      </c>
      <c r="C278" s="34">
        <f t="shared" si="41"/>
        <v>20001367.340000004</v>
      </c>
      <c r="D278" s="35">
        <f t="shared" si="41"/>
        <v>193236.82879987871</v>
      </c>
      <c r="E278" s="34">
        <f t="shared" si="41"/>
        <v>20194604.168799881</v>
      </c>
      <c r="F278" s="34">
        <f t="shared" si="42"/>
        <v>2401036.3470037221</v>
      </c>
      <c r="G278" s="34">
        <f t="shared" si="43"/>
        <v>0</v>
      </c>
      <c r="H278" s="34">
        <f t="shared" si="44"/>
        <v>0</v>
      </c>
      <c r="I278" s="35">
        <f t="shared" si="44"/>
        <v>2678278.0300000003</v>
      </c>
      <c r="J278" s="35">
        <f t="shared" si="44"/>
        <v>2678278.0300000003</v>
      </c>
      <c r="K278" s="34">
        <f t="shared" si="44"/>
        <v>0</v>
      </c>
      <c r="L278" s="35">
        <f t="shared" si="44"/>
        <v>6958523.2000000002</v>
      </c>
      <c r="M278" s="35">
        <f t="shared" si="44"/>
        <v>0</v>
      </c>
      <c r="N278" s="35">
        <f t="shared" si="44"/>
        <v>6958523.2000000002</v>
      </c>
      <c r="O278" s="35">
        <f t="shared" si="44"/>
        <v>67330.41</v>
      </c>
      <c r="P278" s="35">
        <f t="shared" si="44"/>
        <v>9276035.6999999993</v>
      </c>
      <c r="Q278" s="35">
        <f t="shared" si="44"/>
        <v>393840.77999998693</v>
      </c>
      <c r="R278" s="35">
        <f t="shared" si="44"/>
        <v>10838.630000000001</v>
      </c>
      <c r="S278" s="35">
        <f t="shared" si="44"/>
        <v>0</v>
      </c>
      <c r="T278" s="35">
        <f t="shared" si="44"/>
        <v>5155159.2700000005</v>
      </c>
      <c r="U278" s="35">
        <f t="shared" si="44"/>
        <v>4503878.579999987</v>
      </c>
      <c r="V278" s="35">
        <f t="shared" si="44"/>
        <v>360765.53</v>
      </c>
      <c r="W278" s="35">
        <f t="shared" si="44"/>
        <v>4562245.8470037347</v>
      </c>
      <c r="Z278" s="29"/>
      <c r="AA278" s="29">
        <v>2</v>
      </c>
    </row>
    <row r="279" spans="2:27" x14ac:dyDescent="0.2">
      <c r="B279" s="44">
        <f t="shared" si="45"/>
        <v>2021</v>
      </c>
      <c r="C279" s="34">
        <f t="shared" si="41"/>
        <v>14331593.539999995</v>
      </c>
      <c r="D279" s="35">
        <f t="shared" si="41"/>
        <v>195972.28879997332</v>
      </c>
      <c r="E279" s="34">
        <f t="shared" si="41"/>
        <v>14527565.828799969</v>
      </c>
      <c r="F279" s="34">
        <f t="shared" si="42"/>
        <v>1645209.5190448184</v>
      </c>
      <c r="G279" s="34">
        <f t="shared" si="43"/>
        <v>0</v>
      </c>
      <c r="H279" s="34">
        <f t="shared" si="44"/>
        <v>0</v>
      </c>
      <c r="I279" s="35">
        <f t="shared" si="44"/>
        <v>1961272.1600000001</v>
      </c>
      <c r="J279" s="35">
        <f t="shared" si="44"/>
        <v>1961272.1600000001</v>
      </c>
      <c r="K279" s="34">
        <f t="shared" si="44"/>
        <v>0</v>
      </c>
      <c r="L279" s="35">
        <f t="shared" si="44"/>
        <v>5669773.7999999998</v>
      </c>
      <c r="M279" s="35">
        <f t="shared" si="44"/>
        <v>0</v>
      </c>
      <c r="N279" s="35">
        <f t="shared" si="44"/>
        <v>5669773.7999999998</v>
      </c>
      <c r="O279" s="35">
        <f t="shared" si="44"/>
        <v>83144.310000000012</v>
      </c>
      <c r="P279" s="35">
        <f t="shared" si="44"/>
        <v>7390791.6000000006</v>
      </c>
      <c r="Q279" s="35">
        <f t="shared" si="44"/>
        <v>340041.07000003546</v>
      </c>
      <c r="R279" s="35">
        <f t="shared" si="44"/>
        <v>10692.580000000002</v>
      </c>
      <c r="S279" s="35">
        <f t="shared" si="44"/>
        <v>0</v>
      </c>
      <c r="T279" s="35">
        <f t="shared" si="44"/>
        <v>4074342.34</v>
      </c>
      <c r="U279" s="35">
        <f t="shared" si="44"/>
        <v>3645797.7500000359</v>
      </c>
      <c r="V279" s="35">
        <f t="shared" si="44"/>
        <v>240254.36000000002</v>
      </c>
      <c r="W279" s="35">
        <f t="shared" si="44"/>
        <v>3512075.5190447834</v>
      </c>
      <c r="Z279" s="29"/>
      <c r="AA279" s="29">
        <v>2</v>
      </c>
    </row>
    <row r="280" spans="2:27" x14ac:dyDescent="0.2">
      <c r="B280" s="44">
        <f t="shared" si="45"/>
        <v>2022</v>
      </c>
      <c r="C280" s="34">
        <f t="shared" si="41"/>
        <v>8278145.2899999935</v>
      </c>
      <c r="D280" s="35">
        <f t="shared" si="41"/>
        <v>238895.99999999767</v>
      </c>
      <c r="E280" s="34">
        <f t="shared" si="41"/>
        <v>8517041.2899999917</v>
      </c>
      <c r="F280" s="34">
        <f t="shared" si="42"/>
        <v>1206354.1956079833</v>
      </c>
      <c r="G280" s="34">
        <f t="shared" si="43"/>
        <v>0</v>
      </c>
      <c r="H280" s="34">
        <f t="shared" si="44"/>
        <v>0</v>
      </c>
      <c r="I280" s="35">
        <f t="shared" si="44"/>
        <v>1327864.44</v>
      </c>
      <c r="J280" s="35">
        <f t="shared" si="44"/>
        <v>1327864.44</v>
      </c>
      <c r="K280" s="34">
        <f t="shared" si="44"/>
        <v>0</v>
      </c>
      <c r="L280" s="35">
        <f t="shared" si="44"/>
        <v>6053448.2499999991</v>
      </c>
      <c r="M280" s="35">
        <f t="shared" si="44"/>
        <v>0</v>
      </c>
      <c r="N280" s="35">
        <f t="shared" si="44"/>
        <v>6053448.2499999991</v>
      </c>
      <c r="O280" s="35">
        <f t="shared" si="44"/>
        <v>98237.101326000004</v>
      </c>
      <c r="P280" s="35">
        <f t="shared" si="44"/>
        <v>7380813.7899999991</v>
      </c>
      <c r="Q280" s="35">
        <f t="shared" si="44"/>
        <v>70522.29120003304</v>
      </c>
      <c r="R280" s="35">
        <f t="shared" si="44"/>
        <v>14195.47</v>
      </c>
      <c r="S280" s="35">
        <f t="shared" si="44"/>
        <v>0</v>
      </c>
      <c r="T280" s="35">
        <f t="shared" si="44"/>
        <v>3750901.05</v>
      </c>
      <c r="U280" s="35">
        <f t="shared" si="44"/>
        <v>3686239.5612000329</v>
      </c>
      <c r="V280" s="35">
        <f t="shared" si="44"/>
        <v>498.9</v>
      </c>
      <c r="W280" s="35">
        <f t="shared" si="44"/>
        <v>3671301.0857339501</v>
      </c>
      <c r="Z280" s="29"/>
      <c r="AA280" s="29">
        <v>2</v>
      </c>
    </row>
    <row r="281" spans="2:27" x14ac:dyDescent="0.2">
      <c r="B281" s="44">
        <f t="shared" si="45"/>
        <v>2023</v>
      </c>
      <c r="C281" s="34">
        <f t="shared" si="41"/>
        <v>0</v>
      </c>
      <c r="D281" s="35">
        <f t="shared" si="41"/>
        <v>0</v>
      </c>
      <c r="E281" s="34">
        <f t="shared" si="41"/>
        <v>0</v>
      </c>
      <c r="F281" s="34">
        <f t="shared" si="42"/>
        <v>533267.25835199677</v>
      </c>
      <c r="G281" s="34">
        <f t="shared" si="43"/>
        <v>0</v>
      </c>
      <c r="H281" s="34">
        <f t="shared" si="44"/>
        <v>0</v>
      </c>
      <c r="I281" s="35">
        <f t="shared" si="44"/>
        <v>578758.56000000006</v>
      </c>
      <c r="J281" s="35">
        <f t="shared" si="44"/>
        <v>578758.56000000006</v>
      </c>
      <c r="K281" s="34">
        <f t="shared" si="44"/>
        <v>0</v>
      </c>
      <c r="L281" s="35">
        <f t="shared" si="44"/>
        <v>3753550.21</v>
      </c>
      <c r="M281" s="35">
        <f t="shared" si="44"/>
        <v>0</v>
      </c>
      <c r="N281" s="35">
        <f t="shared" si="44"/>
        <v>3753550.21</v>
      </c>
      <c r="O281" s="35">
        <f t="shared" si="44"/>
        <v>75168.73598262282</v>
      </c>
      <c r="P281" s="35">
        <f t="shared" si="44"/>
        <v>4332308.7699999996</v>
      </c>
      <c r="Q281" s="35">
        <f t="shared" si="44"/>
        <v>0</v>
      </c>
      <c r="R281" s="35">
        <f t="shared" si="44"/>
        <v>5252.15</v>
      </c>
      <c r="S281" s="35">
        <f t="shared" si="44"/>
        <v>0</v>
      </c>
      <c r="T281" s="35">
        <f t="shared" si="44"/>
        <v>2170348.3199999998</v>
      </c>
      <c r="U281" s="35">
        <f t="shared" si="44"/>
        <v>2156708.3000000003</v>
      </c>
      <c r="V281" s="35">
        <f t="shared" si="44"/>
        <v>0</v>
      </c>
      <c r="W281" s="35">
        <f t="shared" si="44"/>
        <v>2205277.9043346196</v>
      </c>
      <c r="Z281" s="29"/>
      <c r="AA281" s="29">
        <v>2</v>
      </c>
    </row>
    <row r="282" spans="2:27" hidden="1" outlineLevel="1" x14ac:dyDescent="0.2">
      <c r="B282" s="44">
        <f t="shared" si="45"/>
        <v>2024</v>
      </c>
      <c r="C282" s="34">
        <f t="shared" si="41"/>
        <v>0</v>
      </c>
      <c r="D282" s="35">
        <f t="shared" si="41"/>
        <v>0</v>
      </c>
      <c r="E282" s="34">
        <f t="shared" si="41"/>
        <v>0</v>
      </c>
      <c r="F282" s="34">
        <f t="shared" si="42"/>
        <v>0</v>
      </c>
      <c r="G282" s="34">
        <f t="shared" si="43"/>
        <v>0</v>
      </c>
      <c r="H282" s="34">
        <f t="shared" si="44"/>
        <v>0</v>
      </c>
      <c r="I282" s="35">
        <f t="shared" si="44"/>
        <v>0</v>
      </c>
      <c r="J282" s="35">
        <f t="shared" si="44"/>
        <v>0</v>
      </c>
      <c r="K282" s="34">
        <f t="shared" si="44"/>
        <v>0</v>
      </c>
      <c r="L282" s="35">
        <f t="shared" si="44"/>
        <v>0</v>
      </c>
      <c r="M282" s="35">
        <f t="shared" si="44"/>
        <v>0</v>
      </c>
      <c r="N282" s="35">
        <f t="shared" si="44"/>
        <v>0</v>
      </c>
      <c r="O282" s="35">
        <f t="shared" si="44"/>
        <v>0</v>
      </c>
      <c r="P282" s="35">
        <f t="shared" si="44"/>
        <v>0</v>
      </c>
      <c r="Q282" s="35">
        <f t="shared" si="44"/>
        <v>0</v>
      </c>
      <c r="R282" s="35">
        <f t="shared" si="44"/>
        <v>0</v>
      </c>
      <c r="S282" s="35">
        <f t="shared" si="44"/>
        <v>0</v>
      </c>
      <c r="T282" s="35">
        <f t="shared" si="44"/>
        <v>0</v>
      </c>
      <c r="U282" s="35">
        <f t="shared" si="44"/>
        <v>0</v>
      </c>
      <c r="V282" s="35">
        <f t="shared" si="44"/>
        <v>0</v>
      </c>
      <c r="W282" s="35">
        <f t="shared" ref="W282" si="46">SUMIF($A$11:$A$264,$B282,W$11:W$264)</f>
        <v>0</v>
      </c>
      <c r="Z282" s="29"/>
      <c r="AA282" s="29">
        <v>2</v>
      </c>
    </row>
    <row r="283" spans="2:27" hidden="1" outlineLevel="1" x14ac:dyDescent="0.2">
      <c r="B283" s="44">
        <f t="shared" si="45"/>
        <v>2025</v>
      </c>
      <c r="C283" s="34">
        <f t="shared" si="41"/>
        <v>0</v>
      </c>
      <c r="D283" s="35">
        <f t="shared" si="41"/>
        <v>0</v>
      </c>
      <c r="E283" s="34">
        <f t="shared" si="41"/>
        <v>0</v>
      </c>
      <c r="F283" s="34">
        <f t="shared" si="42"/>
        <v>0</v>
      </c>
      <c r="G283" s="34">
        <f t="shared" si="43"/>
        <v>0</v>
      </c>
      <c r="H283" s="34">
        <f t="shared" ref="H283:W287" si="47">SUMIF($A$11:$A$264,$B283,H$11:H$264)</f>
        <v>0</v>
      </c>
      <c r="I283" s="35">
        <f t="shared" si="47"/>
        <v>0</v>
      </c>
      <c r="J283" s="35">
        <f t="shared" si="47"/>
        <v>0</v>
      </c>
      <c r="K283" s="34">
        <f t="shared" si="47"/>
        <v>0</v>
      </c>
      <c r="L283" s="35">
        <f t="shared" si="47"/>
        <v>0</v>
      </c>
      <c r="M283" s="35">
        <f t="shared" si="47"/>
        <v>0</v>
      </c>
      <c r="N283" s="35">
        <f t="shared" si="47"/>
        <v>0</v>
      </c>
      <c r="O283" s="35">
        <f t="shared" si="47"/>
        <v>0</v>
      </c>
      <c r="P283" s="35">
        <f t="shared" si="47"/>
        <v>0</v>
      </c>
      <c r="Q283" s="35">
        <f t="shared" si="47"/>
        <v>0</v>
      </c>
      <c r="R283" s="35">
        <f t="shared" si="47"/>
        <v>0</v>
      </c>
      <c r="S283" s="35">
        <f t="shared" si="47"/>
        <v>0</v>
      </c>
      <c r="T283" s="35">
        <f t="shared" si="47"/>
        <v>0</v>
      </c>
      <c r="U283" s="35">
        <f t="shared" si="47"/>
        <v>0</v>
      </c>
      <c r="V283" s="35">
        <f t="shared" si="47"/>
        <v>0</v>
      </c>
      <c r="W283" s="35">
        <f t="shared" si="47"/>
        <v>0</v>
      </c>
      <c r="Z283" s="29"/>
      <c r="AA283" s="29">
        <v>1</v>
      </c>
    </row>
    <row r="284" spans="2:27" hidden="1" outlineLevel="1" x14ac:dyDescent="0.2">
      <c r="B284" s="44">
        <f t="shared" si="45"/>
        <v>2026</v>
      </c>
      <c r="C284" s="34">
        <f t="shared" si="41"/>
        <v>0</v>
      </c>
      <c r="D284" s="35">
        <f t="shared" si="41"/>
        <v>0</v>
      </c>
      <c r="E284" s="34">
        <f t="shared" si="41"/>
        <v>0</v>
      </c>
      <c r="F284" s="34">
        <f t="shared" si="42"/>
        <v>0</v>
      </c>
      <c r="G284" s="34">
        <f t="shared" si="43"/>
        <v>0</v>
      </c>
      <c r="H284" s="34">
        <f t="shared" si="47"/>
        <v>0</v>
      </c>
      <c r="I284" s="35">
        <f t="shared" si="47"/>
        <v>0</v>
      </c>
      <c r="J284" s="35">
        <f t="shared" si="47"/>
        <v>0</v>
      </c>
      <c r="K284" s="34">
        <f t="shared" si="47"/>
        <v>0</v>
      </c>
      <c r="L284" s="35">
        <f t="shared" si="47"/>
        <v>0</v>
      </c>
      <c r="M284" s="35">
        <f t="shared" si="47"/>
        <v>0</v>
      </c>
      <c r="N284" s="35">
        <f t="shared" si="47"/>
        <v>0</v>
      </c>
      <c r="O284" s="35">
        <f t="shared" si="47"/>
        <v>0</v>
      </c>
      <c r="P284" s="35">
        <f t="shared" si="47"/>
        <v>0</v>
      </c>
      <c r="Q284" s="35">
        <f t="shared" si="47"/>
        <v>0</v>
      </c>
      <c r="R284" s="35">
        <f t="shared" si="47"/>
        <v>0</v>
      </c>
      <c r="S284" s="35">
        <f t="shared" si="47"/>
        <v>0</v>
      </c>
      <c r="T284" s="35">
        <f t="shared" si="47"/>
        <v>0</v>
      </c>
      <c r="U284" s="35">
        <f t="shared" si="47"/>
        <v>0</v>
      </c>
      <c r="V284" s="35">
        <f t="shared" si="47"/>
        <v>0</v>
      </c>
      <c r="W284" s="35">
        <f t="shared" si="47"/>
        <v>0</v>
      </c>
      <c r="Z284" s="29"/>
      <c r="AA284" s="29">
        <v>2</v>
      </c>
    </row>
    <row r="285" spans="2:27" hidden="1" outlineLevel="1" x14ac:dyDescent="0.2">
      <c r="B285" s="44">
        <f t="shared" si="45"/>
        <v>2027</v>
      </c>
      <c r="C285" s="34">
        <f t="shared" si="41"/>
        <v>0</v>
      </c>
      <c r="D285" s="35">
        <f t="shared" si="41"/>
        <v>0</v>
      </c>
      <c r="E285" s="34">
        <f t="shared" si="41"/>
        <v>0</v>
      </c>
      <c r="F285" s="34">
        <f t="shared" si="42"/>
        <v>0</v>
      </c>
      <c r="G285" s="34">
        <f t="shared" si="43"/>
        <v>0</v>
      </c>
      <c r="H285" s="34">
        <f t="shared" si="47"/>
        <v>0</v>
      </c>
      <c r="I285" s="35">
        <f t="shared" si="47"/>
        <v>0</v>
      </c>
      <c r="J285" s="35">
        <f t="shared" si="47"/>
        <v>0</v>
      </c>
      <c r="K285" s="34">
        <f t="shared" si="47"/>
        <v>0</v>
      </c>
      <c r="L285" s="35">
        <f t="shared" si="47"/>
        <v>0</v>
      </c>
      <c r="M285" s="35">
        <f t="shared" si="47"/>
        <v>0</v>
      </c>
      <c r="N285" s="35">
        <f t="shared" si="47"/>
        <v>0</v>
      </c>
      <c r="O285" s="35">
        <f t="shared" si="47"/>
        <v>0</v>
      </c>
      <c r="P285" s="35">
        <f t="shared" si="47"/>
        <v>0</v>
      </c>
      <c r="Q285" s="35">
        <f t="shared" si="47"/>
        <v>0</v>
      </c>
      <c r="R285" s="35">
        <f t="shared" si="47"/>
        <v>0</v>
      </c>
      <c r="S285" s="35">
        <f t="shared" si="47"/>
        <v>0</v>
      </c>
      <c r="T285" s="35">
        <f t="shared" si="47"/>
        <v>0</v>
      </c>
      <c r="U285" s="35">
        <f t="shared" si="47"/>
        <v>0</v>
      </c>
      <c r="V285" s="35">
        <f t="shared" si="47"/>
        <v>0</v>
      </c>
      <c r="W285" s="35">
        <f t="shared" si="47"/>
        <v>0</v>
      </c>
      <c r="Z285" s="29"/>
      <c r="AA285" s="29">
        <v>2</v>
      </c>
    </row>
    <row r="286" spans="2:27" hidden="1" outlineLevel="1" x14ac:dyDescent="0.2">
      <c r="B286" s="44">
        <f t="shared" si="45"/>
        <v>2028</v>
      </c>
      <c r="C286" s="34">
        <f t="shared" si="41"/>
        <v>0</v>
      </c>
      <c r="D286" s="35">
        <f t="shared" si="41"/>
        <v>0</v>
      </c>
      <c r="E286" s="34">
        <f t="shared" si="41"/>
        <v>0</v>
      </c>
      <c r="F286" s="34">
        <f t="shared" si="42"/>
        <v>0</v>
      </c>
      <c r="G286" s="34">
        <f t="shared" si="43"/>
        <v>0</v>
      </c>
      <c r="H286" s="34">
        <f t="shared" si="47"/>
        <v>0</v>
      </c>
      <c r="I286" s="35">
        <f t="shared" si="47"/>
        <v>0</v>
      </c>
      <c r="J286" s="35">
        <f t="shared" si="47"/>
        <v>0</v>
      </c>
      <c r="K286" s="34">
        <f t="shared" si="47"/>
        <v>0</v>
      </c>
      <c r="L286" s="35">
        <f t="shared" si="47"/>
        <v>0</v>
      </c>
      <c r="M286" s="35">
        <f t="shared" si="47"/>
        <v>0</v>
      </c>
      <c r="N286" s="35">
        <f t="shared" si="47"/>
        <v>0</v>
      </c>
      <c r="O286" s="35">
        <f t="shared" si="47"/>
        <v>0</v>
      </c>
      <c r="P286" s="35">
        <f t="shared" si="47"/>
        <v>0</v>
      </c>
      <c r="Q286" s="35">
        <f t="shared" si="47"/>
        <v>0</v>
      </c>
      <c r="R286" s="35">
        <f t="shared" si="47"/>
        <v>0</v>
      </c>
      <c r="S286" s="35">
        <f t="shared" si="47"/>
        <v>0</v>
      </c>
      <c r="T286" s="35">
        <f t="shared" si="47"/>
        <v>0</v>
      </c>
      <c r="U286" s="35">
        <f t="shared" si="47"/>
        <v>0</v>
      </c>
      <c r="V286" s="35">
        <f t="shared" si="47"/>
        <v>0</v>
      </c>
      <c r="W286" s="35">
        <f t="shared" si="47"/>
        <v>0</v>
      </c>
      <c r="Z286" s="29"/>
      <c r="AA286" s="29">
        <v>2</v>
      </c>
    </row>
    <row r="287" spans="2:27" hidden="1" outlineLevel="1" x14ac:dyDescent="0.2">
      <c r="B287" s="44">
        <f t="shared" si="45"/>
        <v>2029</v>
      </c>
      <c r="C287" s="34">
        <f t="shared" si="41"/>
        <v>0</v>
      </c>
      <c r="D287" s="35">
        <f t="shared" si="41"/>
        <v>0</v>
      </c>
      <c r="E287" s="34">
        <f t="shared" si="41"/>
        <v>0</v>
      </c>
      <c r="F287" s="34">
        <f t="shared" si="42"/>
        <v>0</v>
      </c>
      <c r="G287" s="34">
        <f t="shared" si="43"/>
        <v>0</v>
      </c>
      <c r="H287" s="34">
        <f t="shared" si="47"/>
        <v>0</v>
      </c>
      <c r="I287" s="35">
        <f t="shared" si="47"/>
        <v>0</v>
      </c>
      <c r="J287" s="35">
        <f t="shared" si="47"/>
        <v>0</v>
      </c>
      <c r="K287" s="34">
        <f t="shared" si="47"/>
        <v>0</v>
      </c>
      <c r="L287" s="35">
        <f t="shared" si="47"/>
        <v>0</v>
      </c>
      <c r="M287" s="35">
        <f t="shared" si="47"/>
        <v>0</v>
      </c>
      <c r="N287" s="35">
        <f t="shared" si="47"/>
        <v>0</v>
      </c>
      <c r="O287" s="35">
        <f t="shared" si="47"/>
        <v>0</v>
      </c>
      <c r="P287" s="35">
        <f t="shared" si="47"/>
        <v>0</v>
      </c>
      <c r="Q287" s="35">
        <f t="shared" si="47"/>
        <v>0</v>
      </c>
      <c r="R287" s="35">
        <f t="shared" si="47"/>
        <v>0</v>
      </c>
      <c r="S287" s="35">
        <f t="shared" si="47"/>
        <v>0</v>
      </c>
      <c r="T287" s="35">
        <f t="shared" si="47"/>
        <v>0</v>
      </c>
      <c r="U287" s="35">
        <f t="shared" si="47"/>
        <v>0</v>
      </c>
      <c r="V287" s="35">
        <f t="shared" si="47"/>
        <v>0</v>
      </c>
      <c r="W287" s="35">
        <f t="shared" si="47"/>
        <v>0</v>
      </c>
      <c r="Z287" s="29"/>
      <c r="AA287" s="29">
        <v>2</v>
      </c>
    </row>
    <row r="288" spans="2:27" hidden="1" outlineLevel="1" x14ac:dyDescent="0.2">
      <c r="B288" s="45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</row>
    <row r="289" spans="2:23" ht="18.75" hidden="1" customHeight="1" outlineLevel="1" collapsed="1" x14ac:dyDescent="0.2">
      <c r="B289" s="46" t="s">
        <v>77</v>
      </c>
      <c r="C289" s="45"/>
      <c r="D289" s="45"/>
      <c r="E289" s="45"/>
      <c r="F289" s="35">
        <f t="shared" ref="F289:W289" si="48">SUM(F267:F288)</f>
        <v>67338747.973298833</v>
      </c>
      <c r="G289" s="35">
        <f t="shared" si="48"/>
        <v>0</v>
      </c>
      <c r="H289" s="35">
        <f t="shared" si="48"/>
        <v>0</v>
      </c>
      <c r="I289" s="35">
        <f t="shared" si="48"/>
        <v>67324960.299999997</v>
      </c>
      <c r="J289" s="35">
        <f t="shared" si="48"/>
        <v>67324960.300000012</v>
      </c>
      <c r="K289" s="35">
        <f t="shared" si="48"/>
        <v>2.9103830456733704E-11</v>
      </c>
      <c r="L289" s="35">
        <f t="shared" si="48"/>
        <v>78233146.269999996</v>
      </c>
      <c r="M289" s="35">
        <f t="shared" si="48"/>
        <v>0</v>
      </c>
      <c r="N289" s="35">
        <f t="shared" si="48"/>
        <v>78233146.269999996</v>
      </c>
      <c r="O289" s="35">
        <f t="shared" si="48"/>
        <v>1878846.2173086223</v>
      </c>
      <c r="P289" s="35">
        <f t="shared" si="48"/>
        <v>140770509.74000001</v>
      </c>
      <c r="Q289" s="35">
        <f t="shared" si="48"/>
        <v>-5885324.1488000425</v>
      </c>
      <c r="R289" s="35">
        <f t="shared" si="48"/>
        <v>981557.67456620536</v>
      </c>
      <c r="S289" s="35">
        <f t="shared" si="48"/>
        <v>0</v>
      </c>
      <c r="T289" s="35">
        <f t="shared" si="48"/>
        <v>62639298.05999995</v>
      </c>
      <c r="U289" s="35">
        <f t="shared" si="48"/>
        <v>71264329.856633782</v>
      </c>
      <c r="V289" s="35">
        <f t="shared" si="48"/>
        <v>4787596.830000001</v>
      </c>
      <c r="W289" s="35">
        <f t="shared" si="48"/>
        <v>71398813.773973659</v>
      </c>
    </row>
    <row r="290" spans="2:23" ht="30.75" customHeight="1" collapsed="1" x14ac:dyDescent="0.2">
      <c r="B290" s="47" t="str">
        <f>'UpdatedRateCalc (1)'!B6</f>
        <v>Oct 2022 - Sep 2023</v>
      </c>
      <c r="C290" s="45"/>
      <c r="D290" s="45"/>
      <c r="E290" s="45"/>
      <c r="F290" s="35">
        <f>SUMIF($AB$11:$AB$263,$B$290,F11:F263)</f>
        <v>775925.01905049395</v>
      </c>
      <c r="G290" s="35">
        <f t="shared" ref="G290:W290" si="49">SUMIF($AB$11:$AB$263,$B$290,G11:G263)</f>
        <v>0</v>
      </c>
      <c r="H290" s="35">
        <f t="shared" si="49"/>
        <v>0</v>
      </c>
      <c r="I290" s="35">
        <f t="shared" si="49"/>
        <v>835677.85</v>
      </c>
      <c r="J290" s="35">
        <f t="shared" si="49"/>
        <v>835677.85</v>
      </c>
      <c r="K290" s="35">
        <f t="shared" si="49"/>
        <v>0</v>
      </c>
      <c r="L290" s="35">
        <f t="shared" si="49"/>
        <v>5375950.9799999995</v>
      </c>
      <c r="M290" s="35">
        <f t="shared" si="49"/>
        <v>0</v>
      </c>
      <c r="N290" s="35">
        <f t="shared" si="49"/>
        <v>5375950.9799999995</v>
      </c>
      <c r="O290" s="35">
        <f t="shared" si="49"/>
        <v>99464.349757956152</v>
      </c>
      <c r="P290" s="35">
        <f t="shared" si="49"/>
        <v>6211628.8300000001</v>
      </c>
      <c r="Q290" s="35">
        <f t="shared" si="49"/>
        <v>0</v>
      </c>
      <c r="R290" s="35">
        <f t="shared" si="49"/>
        <v>12327.55</v>
      </c>
      <c r="S290" s="35">
        <f t="shared" si="49"/>
        <v>0</v>
      </c>
      <c r="T290" s="35">
        <f t="shared" si="49"/>
        <v>3111846.16</v>
      </c>
      <c r="U290" s="35">
        <f t="shared" si="49"/>
        <v>3087455.1199999996</v>
      </c>
      <c r="V290" s="35">
        <f t="shared" si="49"/>
        <v>0</v>
      </c>
      <c r="W290" s="35">
        <f t="shared" si="49"/>
        <v>3163885.22880845</v>
      </c>
    </row>
    <row r="291" spans="2:23" ht="29.25" customHeight="1" x14ac:dyDescent="0.2">
      <c r="B291" s="48"/>
      <c r="C291" s="48"/>
      <c r="W291" s="26"/>
    </row>
    <row r="292" spans="2:23" x14ac:dyDescent="0.2">
      <c r="W292" s="15"/>
    </row>
    <row r="293" spans="2:23" x14ac:dyDescent="0.2">
      <c r="W293" s="15"/>
    </row>
  </sheetData>
  <conditionalFormatting sqref="B11:W263">
    <cfRule type="expression" dxfId="3" priority="2">
      <formula>$AA11=1</formula>
    </cfRule>
  </conditionalFormatting>
  <conditionalFormatting sqref="B267:W287">
    <cfRule type="expression" dxfId="2" priority="1">
      <formula>$AA267=1</formula>
    </cfRule>
  </conditionalFormatting>
  <printOptions horizontalCentered="1"/>
  <pageMargins left="0.25" right="0.25" top="0.75" bottom="0.5" header="0.5" footer="0.25"/>
  <pageSetup scale="4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pageSetUpPr autoPageBreaks="0"/>
  </sheetPr>
  <dimension ref="A1:AO301"/>
  <sheetViews>
    <sheetView view="pageBreakPreview" zoomScale="75" zoomScaleNormal="75" zoomScaleSheetLayoutView="75" workbookViewId="0">
      <pane xSplit="4" ySplit="9" topLeftCell="E266" activePane="bottomRight" state="frozen"/>
      <selection pane="topRight"/>
      <selection pane="bottomLeft"/>
      <selection pane="bottomRight"/>
    </sheetView>
  </sheetViews>
  <sheetFormatPr defaultColWidth="9.140625" defaultRowHeight="12.75" outlineLevelRow="1" outlineLevelCol="1" x14ac:dyDescent="0.2"/>
  <cols>
    <col min="1" max="1" width="9.140625" style="2" hidden="1" customWidth="1" outlineLevel="1"/>
    <col min="2" max="2" width="13.42578125" style="2" customWidth="1" collapsed="1"/>
    <col min="3" max="3" width="12.85546875" style="2" customWidth="1"/>
    <col min="4" max="4" width="11.7109375" style="2" customWidth="1"/>
    <col min="5" max="5" width="15.140625" style="2" bestFit="1" customWidth="1"/>
    <col min="6" max="7" width="12.140625" style="2" customWidth="1"/>
    <col min="8" max="8" width="12.7109375" style="2" customWidth="1"/>
    <col min="9" max="10" width="12.140625" style="2" customWidth="1"/>
    <col min="11" max="11" width="13.85546875" style="2" bestFit="1" customWidth="1"/>
    <col min="12" max="12" width="12.5703125" style="2" customWidth="1"/>
    <col min="13" max="13" width="13.28515625" style="2" customWidth="1"/>
    <col min="14" max="14" width="14.7109375" style="2" bestFit="1" customWidth="1"/>
    <col min="15" max="15" width="12" style="2" customWidth="1"/>
    <col min="16" max="16" width="14.140625" style="2" bestFit="1" customWidth="1"/>
    <col min="17" max="17" width="14" style="2" bestFit="1" customWidth="1"/>
    <col min="18" max="18" width="14" style="2" customWidth="1"/>
    <col min="19" max="19" width="13.28515625" style="2" bestFit="1" customWidth="1"/>
    <col min="20" max="20" width="14" style="2" customWidth="1"/>
    <col min="21" max="21" width="11.28515625" style="2" customWidth="1"/>
    <col min="22" max="22" width="11.7109375" style="2" customWidth="1"/>
    <col min="23" max="23" width="12" style="2" customWidth="1"/>
    <col min="24" max="24" width="12.140625" style="2" bestFit="1" customWidth="1"/>
    <col min="25" max="25" width="12.140625" style="2" customWidth="1"/>
    <col min="26" max="26" width="9" style="2" customWidth="1"/>
    <col min="27" max="27" width="14" style="2" customWidth="1"/>
    <col min="28" max="28" width="13.7109375" style="2" customWidth="1"/>
    <col min="29" max="29" width="10" style="2" customWidth="1"/>
    <col min="30" max="30" width="12.140625" style="2" customWidth="1"/>
    <col min="31" max="31" width="12" style="2" customWidth="1"/>
    <col min="32" max="32" width="12.28515625" style="2" customWidth="1"/>
    <col min="33" max="33" width="10.85546875" style="2" customWidth="1"/>
    <col min="34" max="34" width="13" style="2" customWidth="1"/>
    <col min="35" max="35" width="12.85546875" style="2" customWidth="1"/>
    <col min="36" max="36" width="18.28515625" style="2" customWidth="1"/>
    <col min="37" max="37" width="13.7109375" style="2" customWidth="1"/>
    <col min="38" max="39" width="11.28515625" style="2" customWidth="1"/>
    <col min="40" max="40" width="21.28515625" style="2" bestFit="1" customWidth="1"/>
    <col min="41" max="41" width="11.28515625" style="2" customWidth="1"/>
    <col min="42" max="16384" width="9.140625" style="2"/>
  </cols>
  <sheetData>
    <row r="1" spans="1:41" ht="18" x14ac:dyDescent="0.25">
      <c r="A1" s="132"/>
      <c r="B1" s="132"/>
      <c r="C1" s="157" t="s">
        <v>0</v>
      </c>
      <c r="D1" s="132"/>
      <c r="E1" s="132"/>
      <c r="T1" s="3" t="s">
        <v>170</v>
      </c>
      <c r="U1" s="16" t="str">
        <f>C1</f>
        <v>PSE&amp;G Solar Loan I Program</v>
      </c>
      <c r="AC1" s="16"/>
      <c r="AK1" s="3" t="str">
        <f>T1</f>
        <v>Schedule SS-SLI-3a</v>
      </c>
    </row>
    <row r="2" spans="1:41" ht="18" x14ac:dyDescent="0.25">
      <c r="A2" s="132"/>
      <c r="B2" s="132"/>
      <c r="C2" s="157" t="s">
        <v>78</v>
      </c>
      <c r="D2" s="132"/>
      <c r="E2" s="132"/>
      <c r="P2" s="26"/>
      <c r="T2" s="3" t="s">
        <v>79</v>
      </c>
      <c r="U2" s="16" t="str">
        <f>C2</f>
        <v>Electric Revenue Requirements Calculation - Detail</v>
      </c>
      <c r="AC2" s="16"/>
      <c r="AK2" s="3" t="s">
        <v>80</v>
      </c>
    </row>
    <row r="3" spans="1:41" x14ac:dyDescent="0.2">
      <c r="A3" s="132"/>
      <c r="B3" s="132"/>
      <c r="C3" s="158" t="s">
        <v>176</v>
      </c>
      <c r="D3" s="132"/>
      <c r="E3" s="132"/>
      <c r="P3" s="26"/>
      <c r="T3" s="3"/>
      <c r="U3" s="17" t="s">
        <v>176</v>
      </c>
      <c r="AK3" s="3"/>
    </row>
    <row r="4" spans="1:41" x14ac:dyDescent="0.2">
      <c r="A4" s="132"/>
      <c r="B4" s="132"/>
      <c r="C4" s="158"/>
      <c r="D4" s="132"/>
      <c r="E4" s="132"/>
      <c r="L4" s="49"/>
      <c r="M4" s="19" t="s">
        <v>30</v>
      </c>
      <c r="N4" s="20">
        <v>9.6728000000000008E-2</v>
      </c>
      <c r="P4" s="26"/>
      <c r="T4" s="3"/>
      <c r="U4" s="17"/>
      <c r="AC4" s="49"/>
      <c r="AD4" s="19" t="s">
        <v>30</v>
      </c>
      <c r="AE4" s="20">
        <v>9.6728000000000008E-2</v>
      </c>
      <c r="AK4" s="3"/>
    </row>
    <row r="5" spans="1:41" x14ac:dyDescent="0.2">
      <c r="A5" s="132"/>
      <c r="B5" s="132"/>
      <c r="C5" s="132"/>
      <c r="D5" s="132"/>
      <c r="E5" s="132"/>
      <c r="L5" s="50"/>
      <c r="M5" s="22" t="s">
        <v>31</v>
      </c>
      <c r="N5" s="23">
        <v>8.0606666666666674E-3</v>
      </c>
      <c r="P5" s="26"/>
      <c r="Q5" s="26"/>
      <c r="AC5" s="50"/>
      <c r="AD5" s="22" t="s">
        <v>31</v>
      </c>
      <c r="AE5" s="23">
        <v>8.0606666666666674E-3</v>
      </c>
    </row>
    <row r="6" spans="1:41" x14ac:dyDescent="0.2">
      <c r="A6" s="132"/>
      <c r="B6" s="132"/>
      <c r="C6" s="132"/>
      <c r="D6" s="132"/>
      <c r="E6" s="132"/>
      <c r="M6" s="24"/>
      <c r="N6" s="25"/>
      <c r="P6" s="26"/>
      <c r="T6" s="26"/>
      <c r="V6" s="27"/>
      <c r="W6" s="27"/>
      <c r="AB6" s="26"/>
      <c r="AD6" s="24"/>
      <c r="AE6" s="25"/>
    </row>
    <row r="7" spans="1:41" x14ac:dyDescent="0.2">
      <c r="A7" s="132"/>
      <c r="B7" s="132"/>
      <c r="C7" s="132"/>
      <c r="D7" s="132"/>
      <c r="E7" s="132"/>
    </row>
    <row r="8" spans="1:41" x14ac:dyDescent="0.2">
      <c r="A8" s="132"/>
      <c r="B8" s="132"/>
      <c r="C8" s="159">
        <v>-1</v>
      </c>
      <c r="D8" s="159">
        <f t="shared" ref="D8:X8" si="0">C8-1</f>
        <v>-2</v>
      </c>
      <c r="E8" s="159">
        <f t="shared" si="0"/>
        <v>-3</v>
      </c>
      <c r="F8" s="28" t="s">
        <v>81</v>
      </c>
      <c r="G8" s="28" t="s">
        <v>82</v>
      </c>
      <c r="H8" s="28">
        <f>E8-1</f>
        <v>-4</v>
      </c>
      <c r="I8" s="28" t="s">
        <v>83</v>
      </c>
      <c r="J8" s="28" t="s">
        <v>84</v>
      </c>
      <c r="K8" s="28">
        <f>H8-1</f>
        <v>-5</v>
      </c>
      <c r="L8" s="28">
        <f t="shared" si="0"/>
        <v>-6</v>
      </c>
      <c r="M8" s="28">
        <f t="shared" si="0"/>
        <v>-7</v>
      </c>
      <c r="N8" s="28">
        <f t="shared" si="0"/>
        <v>-8</v>
      </c>
      <c r="O8" s="28">
        <f t="shared" si="0"/>
        <v>-9</v>
      </c>
      <c r="P8" s="28">
        <f t="shared" si="0"/>
        <v>-10</v>
      </c>
      <c r="Q8" s="28">
        <f t="shared" si="0"/>
        <v>-11</v>
      </c>
      <c r="R8" s="28">
        <f t="shared" si="0"/>
        <v>-12</v>
      </c>
      <c r="S8" s="28">
        <f t="shared" si="0"/>
        <v>-13</v>
      </c>
      <c r="T8" s="28">
        <f t="shared" si="0"/>
        <v>-14</v>
      </c>
      <c r="U8" s="28">
        <f t="shared" si="0"/>
        <v>-15</v>
      </c>
      <c r="V8" s="28">
        <f t="shared" si="0"/>
        <v>-16</v>
      </c>
      <c r="W8" s="28">
        <f t="shared" si="0"/>
        <v>-17</v>
      </c>
      <c r="X8" s="28">
        <f t="shared" si="0"/>
        <v>-18</v>
      </c>
      <c r="Y8" s="28" t="s">
        <v>85</v>
      </c>
      <c r="Z8" s="28">
        <f>X8-1</f>
        <v>-19</v>
      </c>
      <c r="AA8" s="28">
        <f t="shared" ref="AA8:AK8" si="1">Z8-1</f>
        <v>-20</v>
      </c>
      <c r="AB8" s="28">
        <f t="shared" si="1"/>
        <v>-21</v>
      </c>
      <c r="AC8" s="28">
        <f t="shared" si="1"/>
        <v>-22</v>
      </c>
      <c r="AD8" s="28">
        <f t="shared" si="1"/>
        <v>-23</v>
      </c>
      <c r="AE8" s="28">
        <f t="shared" si="1"/>
        <v>-24</v>
      </c>
      <c r="AF8" s="28">
        <f t="shared" si="1"/>
        <v>-25</v>
      </c>
      <c r="AG8" s="28">
        <f t="shared" si="1"/>
        <v>-26</v>
      </c>
      <c r="AH8" s="28">
        <f t="shared" si="1"/>
        <v>-27</v>
      </c>
      <c r="AI8" s="28">
        <f t="shared" si="1"/>
        <v>-28</v>
      </c>
      <c r="AJ8" s="28">
        <f t="shared" si="1"/>
        <v>-29</v>
      </c>
      <c r="AK8" s="28">
        <f t="shared" si="1"/>
        <v>-30</v>
      </c>
      <c r="AM8" s="26"/>
      <c r="AN8" s="26"/>
      <c r="AO8" s="26"/>
    </row>
    <row r="9" spans="1:41" s="29" customFormat="1" ht="52.5" customHeight="1" x14ac:dyDescent="0.2">
      <c r="A9" s="54" t="s">
        <v>33</v>
      </c>
      <c r="B9" s="54"/>
      <c r="C9" s="52" t="s">
        <v>86</v>
      </c>
      <c r="D9" s="52" t="s">
        <v>87</v>
      </c>
      <c r="E9" s="52" t="s">
        <v>88</v>
      </c>
      <c r="F9" s="51" t="s">
        <v>89</v>
      </c>
      <c r="G9" s="51" t="s">
        <v>90</v>
      </c>
      <c r="H9" s="51" t="s">
        <v>40</v>
      </c>
      <c r="I9" s="51" t="s">
        <v>91</v>
      </c>
      <c r="J9" s="51" t="s">
        <v>92</v>
      </c>
      <c r="K9" s="51" t="s">
        <v>47</v>
      </c>
      <c r="L9" s="51" t="s">
        <v>53</v>
      </c>
      <c r="M9" s="51" t="s">
        <v>41</v>
      </c>
      <c r="N9" s="51" t="s">
        <v>43</v>
      </c>
      <c r="O9" s="51" t="s">
        <v>93</v>
      </c>
      <c r="P9" s="51" t="s">
        <v>94</v>
      </c>
      <c r="Q9" s="51" t="s">
        <v>34</v>
      </c>
      <c r="R9" s="51" t="s">
        <v>95</v>
      </c>
      <c r="S9" s="51" t="s">
        <v>96</v>
      </c>
      <c r="T9" s="51" t="s">
        <v>48</v>
      </c>
      <c r="U9" s="51" t="s">
        <v>35</v>
      </c>
      <c r="V9" s="51" t="s">
        <v>97</v>
      </c>
      <c r="W9" s="52" t="s">
        <v>98</v>
      </c>
      <c r="X9" s="51" t="s">
        <v>50</v>
      </c>
      <c r="Y9" s="51" t="s">
        <v>51</v>
      </c>
      <c r="Z9" s="51" t="s">
        <v>99</v>
      </c>
      <c r="AA9" s="51" t="s">
        <v>44</v>
      </c>
      <c r="AB9" s="51" t="s">
        <v>100</v>
      </c>
      <c r="AC9" s="51" t="s">
        <v>101</v>
      </c>
      <c r="AD9" s="51" t="s">
        <v>102</v>
      </c>
      <c r="AE9" s="51" t="s">
        <v>103</v>
      </c>
      <c r="AF9" s="51" t="s">
        <v>104</v>
      </c>
      <c r="AG9" s="51" t="s">
        <v>38</v>
      </c>
      <c r="AH9" s="51" t="s">
        <v>39</v>
      </c>
      <c r="AI9" s="51" t="s">
        <v>46</v>
      </c>
      <c r="AJ9" s="51" t="s">
        <v>10</v>
      </c>
      <c r="AK9" s="51" t="s">
        <v>105</v>
      </c>
      <c r="AM9" s="31" t="s">
        <v>106</v>
      </c>
      <c r="AN9" s="31" t="s">
        <v>107</v>
      </c>
      <c r="AO9" s="31" t="s">
        <v>108</v>
      </c>
    </row>
    <row r="10" spans="1:41" s="29" customFormat="1" ht="24.75" customHeight="1" x14ac:dyDescent="0.2">
      <c r="A10" s="54"/>
      <c r="B10" s="160" t="s">
        <v>54</v>
      </c>
      <c r="C10" s="54"/>
      <c r="D10" s="54"/>
      <c r="E10" s="54"/>
      <c r="W10" s="54"/>
      <c r="AL10" s="2"/>
      <c r="AM10" s="30"/>
      <c r="AN10" s="30"/>
      <c r="AO10" s="30"/>
    </row>
    <row r="11" spans="1:41" hidden="1" outlineLevel="1" x14ac:dyDescent="0.2">
      <c r="A11" s="132">
        <f t="shared" ref="A11:A74" si="2">YEAR(B11)</f>
        <v>2008</v>
      </c>
      <c r="B11" s="58">
        <v>39783</v>
      </c>
      <c r="C11" s="55">
        <v>0</v>
      </c>
      <c r="D11" s="55">
        <v>0</v>
      </c>
      <c r="E11" s="55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56"/>
      <c r="AM11" s="1">
        <f>IF(OR(MONTH(N11)=3,MONTH(N11)=6,MONTH(N11)=9,MONTH(N11)=12),1,2)</f>
        <v>2</v>
      </c>
      <c r="AN11" s="34">
        <f>RevReqSumR!AB11</f>
        <v>0</v>
      </c>
      <c r="AO11" s="57">
        <f>IF(B11&gt;'UpdatedRateCalc (1)'!$E$2,0,1)</f>
        <v>1</v>
      </c>
    </row>
    <row r="12" spans="1:41" hidden="1" outlineLevel="1" x14ac:dyDescent="0.2">
      <c r="A12" s="132">
        <f t="shared" si="2"/>
        <v>2009</v>
      </c>
      <c r="B12" s="58">
        <v>39814</v>
      </c>
      <c r="C12" s="55">
        <v>0</v>
      </c>
      <c r="D12" s="55">
        <v>0</v>
      </c>
      <c r="E12" s="55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29751.360000000001</v>
      </c>
      <c r="AJ12" s="100">
        <v>29751.360000000001</v>
      </c>
      <c r="AK12" s="100">
        <v>29751.360000000001</v>
      </c>
      <c r="AL12" s="56"/>
      <c r="AM12" s="1">
        <v>2</v>
      </c>
      <c r="AN12" s="34">
        <f>RevReqSumR!AB12</f>
        <v>0</v>
      </c>
      <c r="AO12" s="57">
        <f>IF(B12&gt;'UpdatedRateCalc (1)'!$E$2,0,1)</f>
        <v>1</v>
      </c>
    </row>
    <row r="13" spans="1:41" hidden="1" outlineLevel="1" x14ac:dyDescent="0.2">
      <c r="A13" s="132">
        <f t="shared" si="2"/>
        <v>2009</v>
      </c>
      <c r="B13" s="58">
        <v>39845</v>
      </c>
      <c r="C13" s="55">
        <v>1967004.23</v>
      </c>
      <c r="D13" s="55">
        <v>0</v>
      </c>
      <c r="E13" s="55">
        <v>4475.46</v>
      </c>
      <c r="F13" s="100">
        <v>0</v>
      </c>
      <c r="G13" s="100">
        <v>0</v>
      </c>
      <c r="H13" s="100">
        <v>4475.46</v>
      </c>
      <c r="I13" s="100">
        <v>4475.46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4475.46</v>
      </c>
      <c r="P13" s="100">
        <v>1967004.23</v>
      </c>
      <c r="Q13" s="100">
        <v>1971479.69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21443.109999999997</v>
      </c>
      <c r="AJ13" s="100">
        <v>21443.109999999997</v>
      </c>
      <c r="AK13" s="100">
        <v>21443.109999999997</v>
      </c>
      <c r="AL13" s="56"/>
      <c r="AM13" s="1">
        <v>2</v>
      </c>
      <c r="AN13" s="34">
        <f>RevReqSumR!AB13</f>
        <v>0</v>
      </c>
      <c r="AO13" s="57">
        <f>IF(B13&gt;'UpdatedRateCalc (1)'!$E$2,0,1)</f>
        <v>1</v>
      </c>
    </row>
    <row r="14" spans="1:41" hidden="1" outlineLevel="1" x14ac:dyDescent="0.2">
      <c r="A14" s="132">
        <f t="shared" si="2"/>
        <v>2009</v>
      </c>
      <c r="B14" s="58">
        <v>39873</v>
      </c>
      <c r="C14" s="55">
        <v>4705527</v>
      </c>
      <c r="D14" s="55">
        <v>0</v>
      </c>
      <c r="E14" s="55">
        <v>25748.480000000003</v>
      </c>
      <c r="F14" s="100">
        <v>0</v>
      </c>
      <c r="G14" s="100">
        <v>0</v>
      </c>
      <c r="H14" s="100">
        <v>25748.480000000003</v>
      </c>
      <c r="I14" s="100">
        <v>25748.480000000003</v>
      </c>
      <c r="J14" s="100">
        <v>0</v>
      </c>
      <c r="K14" s="100">
        <v>51300</v>
      </c>
      <c r="L14" s="100">
        <v>0</v>
      </c>
      <c r="M14" s="100">
        <v>30223.940000000002</v>
      </c>
      <c r="N14" s="100">
        <v>21076.059999999998</v>
      </c>
      <c r="O14" s="100">
        <v>0</v>
      </c>
      <c r="P14" s="100">
        <v>6651455.1700000009</v>
      </c>
      <c r="Q14" s="100">
        <v>6651455.1700000009</v>
      </c>
      <c r="R14" s="100">
        <v>49935.96</v>
      </c>
      <c r="S14" s="100">
        <v>0</v>
      </c>
      <c r="T14" s="100">
        <v>0</v>
      </c>
      <c r="U14" s="100">
        <v>49935.96</v>
      </c>
      <c r="V14" s="100">
        <v>15.199685358904111</v>
      </c>
      <c r="W14" s="100">
        <v>49790.42</v>
      </c>
      <c r="X14" s="100">
        <v>0</v>
      </c>
      <c r="Y14" s="100">
        <v>1364.04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74940.800000000017</v>
      </c>
      <c r="AJ14" s="100">
        <v>126110.45968535892</v>
      </c>
      <c r="AK14" s="100">
        <v>126110.45968535892</v>
      </c>
      <c r="AL14" s="56"/>
      <c r="AM14" s="1">
        <v>2</v>
      </c>
      <c r="AN14" s="34">
        <f>RevReqSumR!AB14</f>
        <v>0</v>
      </c>
      <c r="AO14" s="57">
        <f>IF(B14&gt;'UpdatedRateCalc (1)'!$E$2,0,1)</f>
        <v>1</v>
      </c>
    </row>
    <row r="15" spans="1:41" hidden="1" outlineLevel="1" x14ac:dyDescent="0.2">
      <c r="A15" s="132">
        <f t="shared" si="2"/>
        <v>2009</v>
      </c>
      <c r="B15" s="58">
        <v>39904</v>
      </c>
      <c r="C15" s="55">
        <v>1799426</v>
      </c>
      <c r="D15" s="55">
        <v>0</v>
      </c>
      <c r="E15" s="55">
        <v>72250.331738461551</v>
      </c>
      <c r="F15" s="100">
        <v>0</v>
      </c>
      <c r="G15" s="100">
        <v>66.901738461538471</v>
      </c>
      <c r="H15" s="100">
        <v>72183.430000000008</v>
      </c>
      <c r="I15" s="100">
        <v>72089.100000000006</v>
      </c>
      <c r="J15" s="100">
        <v>94.33</v>
      </c>
      <c r="K15" s="100">
        <v>124450</v>
      </c>
      <c r="L15" s="100">
        <v>0</v>
      </c>
      <c r="M15" s="100">
        <v>72183.430000000008</v>
      </c>
      <c r="N15" s="100">
        <v>52266.569999999992</v>
      </c>
      <c r="O15" s="100">
        <v>0</v>
      </c>
      <c r="P15" s="100">
        <v>8398614.6000000015</v>
      </c>
      <c r="Q15" s="100">
        <v>8398614.6000000015</v>
      </c>
      <c r="R15" s="100">
        <v>122314.7</v>
      </c>
      <c r="S15" s="100">
        <v>0</v>
      </c>
      <c r="T15" s="100">
        <v>0</v>
      </c>
      <c r="U15" s="100">
        <v>172250.66</v>
      </c>
      <c r="V15" s="100">
        <v>493.22114479452057</v>
      </c>
      <c r="W15" s="100">
        <v>0</v>
      </c>
      <c r="X15" s="100">
        <v>0</v>
      </c>
      <c r="Y15" s="100">
        <v>2135.2999999999902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58397.75</v>
      </c>
      <c r="AJ15" s="100">
        <v>61093.172883256055</v>
      </c>
      <c r="AK15" s="100">
        <v>61093.172883256047</v>
      </c>
      <c r="AL15" s="56"/>
      <c r="AM15" s="1">
        <v>2</v>
      </c>
      <c r="AN15" s="34">
        <f>RevReqSumR!AB15</f>
        <v>0</v>
      </c>
      <c r="AO15" s="57">
        <f>IF(B15&gt;'UpdatedRateCalc (1)'!$E$2,0,1)</f>
        <v>1</v>
      </c>
    </row>
    <row r="16" spans="1:41" hidden="1" outlineLevel="1" x14ac:dyDescent="0.2">
      <c r="A16" s="132">
        <f t="shared" si="2"/>
        <v>2009</v>
      </c>
      <c r="B16" s="58">
        <v>39934</v>
      </c>
      <c r="C16" s="55">
        <v>1747344</v>
      </c>
      <c r="D16" s="55">
        <v>0</v>
      </c>
      <c r="E16" s="55">
        <v>84508.053692307702</v>
      </c>
      <c r="F16" s="100">
        <v>0</v>
      </c>
      <c r="G16" s="100">
        <v>69.433692307692326</v>
      </c>
      <c r="H16" s="100">
        <v>84438.62000000001</v>
      </c>
      <c r="I16" s="100">
        <v>84340.720000000016</v>
      </c>
      <c r="J16" s="100">
        <v>97.9</v>
      </c>
      <c r="K16" s="100">
        <v>193767.25</v>
      </c>
      <c r="L16" s="100">
        <v>0</v>
      </c>
      <c r="M16" s="100">
        <v>84438.62000000001</v>
      </c>
      <c r="N16" s="100">
        <v>109328.62999999999</v>
      </c>
      <c r="O16" s="100">
        <v>0</v>
      </c>
      <c r="P16" s="100">
        <v>10036629.970000001</v>
      </c>
      <c r="Q16" s="100">
        <v>10036629.970000001</v>
      </c>
      <c r="R16" s="100">
        <v>193767.25</v>
      </c>
      <c r="S16" s="100">
        <v>0</v>
      </c>
      <c r="T16" s="100">
        <v>0</v>
      </c>
      <c r="U16" s="100">
        <v>366017.91000000003</v>
      </c>
      <c r="V16" s="100">
        <v>1684.317916660274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59178.53</v>
      </c>
      <c r="AJ16" s="100">
        <v>60932.281608967947</v>
      </c>
      <c r="AK16" s="100">
        <v>60932.281608967962</v>
      </c>
      <c r="AL16" s="56"/>
      <c r="AM16" s="1">
        <v>1</v>
      </c>
      <c r="AN16" s="34">
        <f>RevReqSumR!AB16</f>
        <v>0</v>
      </c>
      <c r="AO16" s="57">
        <f>IF(B16&gt;'UpdatedRateCalc (1)'!$E$2,0,1)</f>
        <v>1</v>
      </c>
    </row>
    <row r="17" spans="1:41" hidden="1" outlineLevel="1" x14ac:dyDescent="0.2">
      <c r="A17" s="132">
        <f t="shared" si="2"/>
        <v>2009</v>
      </c>
      <c r="B17" s="58">
        <v>39965</v>
      </c>
      <c r="C17" s="55">
        <v>2277668</v>
      </c>
      <c r="D17" s="55">
        <v>0</v>
      </c>
      <c r="E17" s="55">
        <v>95124.488784615387</v>
      </c>
      <c r="F17" s="100">
        <v>0</v>
      </c>
      <c r="G17" s="100">
        <v>123.83878461538464</v>
      </c>
      <c r="H17" s="100">
        <v>95000.650000000009</v>
      </c>
      <c r="I17" s="100">
        <v>94826.040000000008</v>
      </c>
      <c r="J17" s="100">
        <v>174.61</v>
      </c>
      <c r="K17" s="100">
        <v>293605.65999999997</v>
      </c>
      <c r="L17" s="100">
        <v>0</v>
      </c>
      <c r="M17" s="100">
        <v>95000.650000000009</v>
      </c>
      <c r="N17" s="100">
        <v>198605.00999999995</v>
      </c>
      <c r="O17" s="100">
        <v>0</v>
      </c>
      <c r="P17" s="100">
        <v>12115692.960000001</v>
      </c>
      <c r="Q17" s="100">
        <v>12115692.960000001</v>
      </c>
      <c r="R17" s="100">
        <v>293605.65999999997</v>
      </c>
      <c r="S17" s="100">
        <v>0</v>
      </c>
      <c r="T17" s="100">
        <v>0</v>
      </c>
      <c r="U17" s="100">
        <v>659623.57000000007</v>
      </c>
      <c r="V17" s="100">
        <v>3431.6637886465755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-93516.870000000024</v>
      </c>
      <c r="AJ17" s="100">
        <v>-89961.367426738056</v>
      </c>
      <c r="AK17" s="100">
        <v>-89961.36742673807</v>
      </c>
      <c r="AL17" s="56"/>
      <c r="AM17" s="1">
        <v>2</v>
      </c>
      <c r="AN17" s="34">
        <f>RevReqSumR!AB17</f>
        <v>0</v>
      </c>
      <c r="AO17" s="57">
        <f>IF(B17&gt;'UpdatedRateCalc (1)'!$E$2,0,1)</f>
        <v>1</v>
      </c>
    </row>
    <row r="18" spans="1:41" hidden="1" outlineLevel="1" x14ac:dyDescent="0.2">
      <c r="A18" s="2">
        <f t="shared" si="2"/>
        <v>2009</v>
      </c>
      <c r="B18" s="99">
        <v>39995</v>
      </c>
      <c r="C18" s="100">
        <v>0</v>
      </c>
      <c r="D18" s="100">
        <v>0</v>
      </c>
      <c r="E18" s="100">
        <v>114261.25259999998</v>
      </c>
      <c r="F18" s="100">
        <v>0</v>
      </c>
      <c r="G18" s="100">
        <v>173.61260000000004</v>
      </c>
      <c r="H18" s="100">
        <v>114087.63999999998</v>
      </c>
      <c r="I18" s="100">
        <v>113842.84999999999</v>
      </c>
      <c r="J18" s="100">
        <v>244.79000000000002</v>
      </c>
      <c r="K18" s="100">
        <v>200848.88</v>
      </c>
      <c r="L18" s="100">
        <v>0</v>
      </c>
      <c r="M18" s="100">
        <v>114087.63999999998</v>
      </c>
      <c r="N18" s="100">
        <v>86761.24000000002</v>
      </c>
      <c r="O18" s="100">
        <v>0</v>
      </c>
      <c r="P18" s="100">
        <v>12028931.720000001</v>
      </c>
      <c r="Q18" s="100">
        <v>12028931.720000001</v>
      </c>
      <c r="R18" s="100">
        <v>200848.88</v>
      </c>
      <c r="S18" s="100">
        <v>0</v>
      </c>
      <c r="T18" s="100">
        <v>0</v>
      </c>
      <c r="U18" s="100">
        <v>860472.45000000007</v>
      </c>
      <c r="V18" s="100">
        <v>6285.2708164520554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217754.71999999997</v>
      </c>
      <c r="AJ18" s="100">
        <v>224213.60341645201</v>
      </c>
      <c r="AK18" s="100">
        <v>224213.60341645204</v>
      </c>
      <c r="AL18" s="56"/>
      <c r="AM18" s="1">
        <v>2</v>
      </c>
      <c r="AN18" s="34">
        <f>RevReqSumR!AB18</f>
        <v>0</v>
      </c>
      <c r="AO18" s="57">
        <f>IF(B18&gt;'UpdatedRateCalc (1)'!$E$2,0,1)</f>
        <v>1</v>
      </c>
    </row>
    <row r="19" spans="1:41" hidden="1" outlineLevel="1" x14ac:dyDescent="0.2">
      <c r="A19" s="2">
        <f t="shared" si="2"/>
        <v>2009</v>
      </c>
      <c r="B19" s="99">
        <v>40026</v>
      </c>
      <c r="C19" s="100">
        <v>5635146.9100000001</v>
      </c>
      <c r="D19" s="100">
        <v>0</v>
      </c>
      <c r="E19" s="100">
        <v>123984.03023076923</v>
      </c>
      <c r="F19" s="100">
        <v>0</v>
      </c>
      <c r="G19" s="100">
        <v>333.09023076923086</v>
      </c>
      <c r="H19" s="100">
        <v>123650.94</v>
      </c>
      <c r="I19" s="100">
        <v>123181.29000000001</v>
      </c>
      <c r="J19" s="100">
        <v>469.65000000000003</v>
      </c>
      <c r="K19" s="100">
        <v>271988.76</v>
      </c>
      <c r="L19" s="100">
        <v>0</v>
      </c>
      <c r="M19" s="100">
        <v>123650.94</v>
      </c>
      <c r="N19" s="100">
        <v>148337.82</v>
      </c>
      <c r="O19" s="100">
        <v>0</v>
      </c>
      <c r="P19" s="100">
        <v>17515740.810000002</v>
      </c>
      <c r="Q19" s="100">
        <v>17515740.810000002</v>
      </c>
      <c r="R19" s="100">
        <v>271993.92</v>
      </c>
      <c r="S19" s="100">
        <v>930880</v>
      </c>
      <c r="T19" s="100">
        <v>271256.43000000005</v>
      </c>
      <c r="U19" s="100">
        <v>472842.80000000016</v>
      </c>
      <c r="V19" s="100">
        <v>4387.3197873095905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-77144.81</v>
      </c>
      <c r="AJ19" s="100">
        <v>-343680.82998192124</v>
      </c>
      <c r="AK19" s="100">
        <v>-343680.82998192124</v>
      </c>
      <c r="AL19" s="56"/>
      <c r="AM19" s="1">
        <v>2</v>
      </c>
      <c r="AN19" s="34">
        <f>RevReqSumR!AB19</f>
        <v>0</v>
      </c>
      <c r="AO19" s="57">
        <f>IF(B19&gt;'UpdatedRateCalc (1)'!$E$2,0,1)</f>
        <v>1</v>
      </c>
    </row>
    <row r="20" spans="1:41" hidden="1" outlineLevel="1" x14ac:dyDescent="0.2">
      <c r="A20" s="2">
        <f t="shared" si="2"/>
        <v>2009</v>
      </c>
      <c r="B20" s="99">
        <v>40057</v>
      </c>
      <c r="C20" s="100">
        <v>1436308</v>
      </c>
      <c r="D20" s="100">
        <v>0</v>
      </c>
      <c r="E20" s="100">
        <v>160291.9482923077</v>
      </c>
      <c r="F20" s="100">
        <v>0</v>
      </c>
      <c r="G20" s="100">
        <v>405.31829230769239</v>
      </c>
      <c r="H20" s="100">
        <v>159886.63</v>
      </c>
      <c r="I20" s="100">
        <v>159315.14000000001</v>
      </c>
      <c r="J20" s="100">
        <v>571.49</v>
      </c>
      <c r="K20" s="100">
        <v>296788.44</v>
      </c>
      <c r="L20" s="100">
        <v>0</v>
      </c>
      <c r="M20" s="100">
        <v>159886.63</v>
      </c>
      <c r="N20" s="100">
        <v>136901.81</v>
      </c>
      <c r="O20" s="100">
        <v>0</v>
      </c>
      <c r="P20" s="100">
        <v>18815147.000000004</v>
      </c>
      <c r="Q20" s="100">
        <v>18815147.000000004</v>
      </c>
      <c r="R20" s="100">
        <v>296784.53999999998</v>
      </c>
      <c r="S20" s="100">
        <v>0</v>
      </c>
      <c r="T20" s="100">
        <v>0</v>
      </c>
      <c r="U20" s="100">
        <v>769627.34000000008</v>
      </c>
      <c r="V20" s="100">
        <v>4408.0576706958918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0">
        <v>0</v>
      </c>
      <c r="AD20" s="100">
        <v>0</v>
      </c>
      <c r="AE20" s="100">
        <v>0</v>
      </c>
      <c r="AF20" s="100">
        <v>0</v>
      </c>
      <c r="AG20" s="100">
        <v>0</v>
      </c>
      <c r="AH20" s="100">
        <v>0</v>
      </c>
      <c r="AI20" s="100">
        <v>53688.549999999996</v>
      </c>
      <c r="AJ20" s="100">
        <v>58501.92596300361</v>
      </c>
      <c r="AK20" s="100">
        <v>58501.925963003581</v>
      </c>
      <c r="AL20" s="56"/>
      <c r="AM20" s="1">
        <v>2</v>
      </c>
      <c r="AN20" s="34">
        <f>RevReqSumR!AB20</f>
        <v>0</v>
      </c>
      <c r="AO20" s="57">
        <f>IF(B20&gt;'UpdatedRateCalc (1)'!$E$2,0,1)</f>
        <v>1</v>
      </c>
    </row>
    <row r="21" spans="1:41" hidden="1" outlineLevel="1" x14ac:dyDescent="0.2">
      <c r="A21" s="2">
        <f t="shared" si="2"/>
        <v>2009</v>
      </c>
      <c r="B21" s="99">
        <v>40087</v>
      </c>
      <c r="C21" s="100">
        <v>1002345.56</v>
      </c>
      <c r="D21" s="100">
        <v>0</v>
      </c>
      <c r="E21" s="100">
        <v>184019.42967692309</v>
      </c>
      <c r="F21" s="100">
        <v>0</v>
      </c>
      <c r="G21" s="100">
        <v>416.94967692307699</v>
      </c>
      <c r="H21" s="100">
        <v>183602.48</v>
      </c>
      <c r="I21" s="100">
        <v>183014.59</v>
      </c>
      <c r="J21" s="100">
        <v>587.89</v>
      </c>
      <c r="K21" s="100">
        <v>311266.94</v>
      </c>
      <c r="L21" s="100">
        <v>0</v>
      </c>
      <c r="M21" s="100">
        <v>183602.48</v>
      </c>
      <c r="N21" s="100">
        <v>127664.45999999999</v>
      </c>
      <c r="O21" s="100">
        <v>0</v>
      </c>
      <c r="P21" s="100">
        <v>19689828.100000001</v>
      </c>
      <c r="Q21" s="100">
        <v>19689828.100000001</v>
      </c>
      <c r="R21" s="100">
        <v>311265.7</v>
      </c>
      <c r="S21" s="100">
        <v>0</v>
      </c>
      <c r="T21" s="100">
        <v>0</v>
      </c>
      <c r="U21" s="100">
        <v>1080893.04</v>
      </c>
      <c r="V21" s="100">
        <v>7451.596427934247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64833.599999999999</v>
      </c>
      <c r="AJ21" s="100">
        <v>72702.146104857296</v>
      </c>
      <c r="AK21" s="100">
        <v>72702.146104857326</v>
      </c>
      <c r="AL21" s="56"/>
      <c r="AM21" s="1">
        <v>1</v>
      </c>
      <c r="AN21" s="34" t="str">
        <f>RevReqSumR!AB21</f>
        <v>Oct 2009 - Sep 2010</v>
      </c>
      <c r="AO21" s="57">
        <f>IF(B21&gt;'UpdatedRateCalc (1)'!$E$2,0,1)</f>
        <v>1</v>
      </c>
    </row>
    <row r="22" spans="1:41" hidden="1" outlineLevel="1" x14ac:dyDescent="0.2">
      <c r="A22" s="2">
        <f t="shared" si="2"/>
        <v>2009</v>
      </c>
      <c r="B22" s="99">
        <v>40118</v>
      </c>
      <c r="C22" s="100">
        <v>275763.58999999997</v>
      </c>
      <c r="D22" s="100">
        <v>0</v>
      </c>
      <c r="E22" s="100">
        <v>180808.55241538459</v>
      </c>
      <c r="F22" s="100">
        <v>0</v>
      </c>
      <c r="G22" s="100">
        <v>848.50241538461546</v>
      </c>
      <c r="H22" s="100">
        <v>179960.05</v>
      </c>
      <c r="I22" s="100">
        <v>178763.68</v>
      </c>
      <c r="J22" s="100">
        <v>1196.3699999999999</v>
      </c>
      <c r="K22" s="100">
        <v>236431.21</v>
      </c>
      <c r="L22" s="100">
        <v>0</v>
      </c>
      <c r="M22" s="100">
        <v>179960.05</v>
      </c>
      <c r="N22" s="100">
        <v>56471.16</v>
      </c>
      <c r="O22" s="100">
        <v>0</v>
      </c>
      <c r="P22" s="100">
        <v>19909120.530000001</v>
      </c>
      <c r="Q22" s="100">
        <v>19909120.530000001</v>
      </c>
      <c r="R22" s="100">
        <v>236431.2</v>
      </c>
      <c r="S22" s="100">
        <v>0</v>
      </c>
      <c r="T22" s="100">
        <v>0</v>
      </c>
      <c r="U22" s="100">
        <v>1317324.24</v>
      </c>
      <c r="V22" s="100">
        <v>9942.1477892904131</v>
      </c>
      <c r="W22" s="100">
        <v>85300.81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0">
        <v>0</v>
      </c>
      <c r="AD22" s="100">
        <v>0</v>
      </c>
      <c r="AE22" s="100">
        <v>0</v>
      </c>
      <c r="AF22" s="100">
        <v>0</v>
      </c>
      <c r="AG22" s="100">
        <v>0</v>
      </c>
      <c r="AH22" s="100">
        <v>0</v>
      </c>
      <c r="AI22" s="100">
        <v>47629.099999999991</v>
      </c>
      <c r="AJ22" s="100">
        <v>143720.56020467501</v>
      </c>
      <c r="AK22" s="100">
        <v>143720.56020467501</v>
      </c>
      <c r="AL22" s="56"/>
      <c r="AM22" s="1">
        <v>2</v>
      </c>
      <c r="AN22" s="34" t="str">
        <f>RevReqSumR!AB22</f>
        <v>Oct 2009 - Sep 2010</v>
      </c>
      <c r="AO22" s="57">
        <f>IF(B22&gt;'UpdatedRateCalc (1)'!$E$2,0,1)</f>
        <v>1</v>
      </c>
    </row>
    <row r="23" spans="1:41" hidden="1" outlineLevel="1" x14ac:dyDescent="0.2">
      <c r="A23" s="2">
        <f t="shared" si="2"/>
        <v>2009</v>
      </c>
      <c r="B23" s="99">
        <v>40148</v>
      </c>
      <c r="C23" s="100">
        <v>22087310.34</v>
      </c>
      <c r="D23" s="100">
        <v>0</v>
      </c>
      <c r="E23" s="100">
        <v>226902.0861538462</v>
      </c>
      <c r="F23" s="100">
        <v>0</v>
      </c>
      <c r="G23" s="100">
        <v>2119.5361538461548</v>
      </c>
      <c r="H23" s="100">
        <v>224782.55000000005</v>
      </c>
      <c r="I23" s="100">
        <v>221794.05000000005</v>
      </c>
      <c r="J23" s="100">
        <v>2988.5000000000009</v>
      </c>
      <c r="K23" s="100">
        <v>166156.65</v>
      </c>
      <c r="L23" s="100">
        <v>0</v>
      </c>
      <c r="M23" s="100">
        <v>166156.65</v>
      </c>
      <c r="N23" s="100">
        <v>0</v>
      </c>
      <c r="O23" s="100">
        <v>58625.900000000052</v>
      </c>
      <c r="P23" s="100">
        <v>41996430.870000005</v>
      </c>
      <c r="Q23" s="100">
        <v>42055056.770000003</v>
      </c>
      <c r="R23" s="100">
        <v>166156.65</v>
      </c>
      <c r="S23" s="100">
        <v>0</v>
      </c>
      <c r="T23" s="100">
        <v>0</v>
      </c>
      <c r="U23" s="100">
        <v>1483480.89</v>
      </c>
      <c r="V23" s="100">
        <v>12480.70242289863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0">
        <v>0</v>
      </c>
      <c r="AD23" s="100">
        <v>0</v>
      </c>
      <c r="AE23" s="100">
        <v>0</v>
      </c>
      <c r="AF23" s="100">
        <v>0</v>
      </c>
      <c r="AG23" s="100">
        <v>0</v>
      </c>
      <c r="AH23" s="100">
        <v>0</v>
      </c>
      <c r="AI23" s="100">
        <v>48597.74</v>
      </c>
      <c r="AJ23" s="100">
        <v>63197.97857674479</v>
      </c>
      <c r="AK23" s="100">
        <v>63197.978576744783</v>
      </c>
      <c r="AL23" s="56"/>
      <c r="AM23" s="1">
        <v>2</v>
      </c>
      <c r="AN23" s="34" t="str">
        <f>RevReqSumR!AB23</f>
        <v>Oct 2009 - Sep 2010</v>
      </c>
      <c r="AO23" s="57">
        <f>IF(B23&gt;'UpdatedRateCalc (1)'!$E$2,0,1)</f>
        <v>1</v>
      </c>
    </row>
    <row r="24" spans="1:41" hidden="1" outlineLevel="1" x14ac:dyDescent="0.2">
      <c r="A24" s="2">
        <f t="shared" si="2"/>
        <v>2010</v>
      </c>
      <c r="B24" s="99">
        <v>40179</v>
      </c>
      <c r="C24" s="100">
        <v>1356285</v>
      </c>
      <c r="D24" s="100">
        <v>0</v>
      </c>
      <c r="E24" s="100">
        <v>399247.6325692308</v>
      </c>
      <c r="F24" s="100">
        <v>0</v>
      </c>
      <c r="G24" s="100">
        <v>2900.7325692307681</v>
      </c>
      <c r="H24" s="100">
        <v>396346.9</v>
      </c>
      <c r="I24" s="100">
        <v>392256.93000000005</v>
      </c>
      <c r="J24" s="100">
        <v>4089.969999999998</v>
      </c>
      <c r="K24" s="100">
        <v>152498.79</v>
      </c>
      <c r="L24" s="100">
        <v>0</v>
      </c>
      <c r="M24" s="100">
        <v>152498.79</v>
      </c>
      <c r="N24" s="100">
        <v>0</v>
      </c>
      <c r="O24" s="100">
        <v>302474.01</v>
      </c>
      <c r="P24" s="100">
        <v>43352715.870000005</v>
      </c>
      <c r="Q24" s="100">
        <v>43655189.880000003</v>
      </c>
      <c r="R24" s="100">
        <v>152498.79</v>
      </c>
      <c r="S24" s="100">
        <v>0</v>
      </c>
      <c r="T24" s="100">
        <v>0</v>
      </c>
      <c r="U24" s="100">
        <v>1635979.68</v>
      </c>
      <c r="V24" s="100">
        <v>14044.381135279453</v>
      </c>
      <c r="W24" s="100">
        <v>35329.550000000003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0">
        <v>0</v>
      </c>
      <c r="AD24" s="100">
        <v>0</v>
      </c>
      <c r="AE24" s="100">
        <v>0</v>
      </c>
      <c r="AF24" s="100">
        <v>0</v>
      </c>
      <c r="AG24" s="100">
        <v>0</v>
      </c>
      <c r="AH24" s="100">
        <v>0</v>
      </c>
      <c r="AI24" s="100">
        <v>25875.7</v>
      </c>
      <c r="AJ24" s="100">
        <v>78150.363704510237</v>
      </c>
      <c r="AK24" s="100">
        <v>78150.363704510222</v>
      </c>
      <c r="AL24" s="56"/>
      <c r="AM24" s="1">
        <v>2</v>
      </c>
      <c r="AN24" s="34" t="str">
        <f>RevReqSumR!AB24</f>
        <v>Oct 2009 - Sep 2010</v>
      </c>
      <c r="AO24" s="57">
        <f>IF(B24&gt;'UpdatedRateCalc (1)'!$E$2,0,1)</f>
        <v>1</v>
      </c>
    </row>
    <row r="25" spans="1:41" hidden="1" outlineLevel="1" x14ac:dyDescent="0.2">
      <c r="A25" s="2">
        <f t="shared" si="2"/>
        <v>2010</v>
      </c>
      <c r="B25" s="99">
        <v>40210</v>
      </c>
      <c r="C25" s="100">
        <v>2699035.72</v>
      </c>
      <c r="D25" s="100">
        <v>0</v>
      </c>
      <c r="E25" s="100">
        <v>380716.02527692314</v>
      </c>
      <c r="F25" s="100">
        <v>0</v>
      </c>
      <c r="G25" s="100">
        <v>3173.5452769230774</v>
      </c>
      <c r="H25" s="100">
        <v>377542.48000000004</v>
      </c>
      <c r="I25" s="100">
        <v>373067.85000000003</v>
      </c>
      <c r="J25" s="100">
        <v>4474.63</v>
      </c>
      <c r="K25" s="100">
        <v>347613.8</v>
      </c>
      <c r="L25" s="100">
        <v>0</v>
      </c>
      <c r="M25" s="100">
        <v>347613.8</v>
      </c>
      <c r="N25" s="100">
        <v>0</v>
      </c>
      <c r="O25" s="100">
        <v>332402.69</v>
      </c>
      <c r="P25" s="100">
        <v>46051751.590000004</v>
      </c>
      <c r="Q25" s="100">
        <v>46384154.280000001</v>
      </c>
      <c r="R25" s="100">
        <v>347613.8</v>
      </c>
      <c r="S25" s="100">
        <v>1918168</v>
      </c>
      <c r="T25" s="100">
        <v>451470.6100000001</v>
      </c>
      <c r="U25" s="100">
        <v>516896.09000000008</v>
      </c>
      <c r="V25" s="100">
        <v>6472.456251287671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0</v>
      </c>
      <c r="AE25" s="100">
        <v>0</v>
      </c>
      <c r="AF25" s="100">
        <v>0</v>
      </c>
      <c r="AG25" s="100">
        <v>0</v>
      </c>
      <c r="AH25" s="100">
        <v>0</v>
      </c>
      <c r="AI25" s="100">
        <v>27816.729999999996</v>
      </c>
      <c r="AJ25" s="100">
        <v>-414007.87847178936</v>
      </c>
      <c r="AK25" s="100">
        <v>-414007.87847178936</v>
      </c>
      <c r="AL25" s="56"/>
      <c r="AM25" s="1">
        <v>2</v>
      </c>
      <c r="AN25" s="34" t="str">
        <f>RevReqSumR!AB25</f>
        <v>Oct 2009 - Sep 2010</v>
      </c>
      <c r="AO25" s="57">
        <f>IF(B25&gt;'UpdatedRateCalc (1)'!$E$2,0,1)</f>
        <v>1</v>
      </c>
    </row>
    <row r="26" spans="1:41" hidden="1" outlineLevel="1" x14ac:dyDescent="0.2">
      <c r="A26" s="2">
        <f t="shared" si="2"/>
        <v>2010</v>
      </c>
      <c r="B26" s="99">
        <v>40238</v>
      </c>
      <c r="C26" s="100">
        <v>1841925</v>
      </c>
      <c r="D26" s="100">
        <v>0</v>
      </c>
      <c r="E26" s="100">
        <v>439690.18089230778</v>
      </c>
      <c r="F26" s="100">
        <v>0</v>
      </c>
      <c r="G26" s="100">
        <v>3930.4008923076935</v>
      </c>
      <c r="H26" s="100">
        <v>435759.78000000009</v>
      </c>
      <c r="I26" s="100">
        <v>430218.00000000006</v>
      </c>
      <c r="J26" s="100">
        <v>5541.7800000000007</v>
      </c>
      <c r="K26" s="100">
        <v>210574.89</v>
      </c>
      <c r="L26" s="100">
        <v>0</v>
      </c>
      <c r="M26" s="100">
        <v>210574.89</v>
      </c>
      <c r="N26" s="100">
        <v>0</v>
      </c>
      <c r="O26" s="100">
        <v>557587.58000000007</v>
      </c>
      <c r="P26" s="100">
        <v>47893676.590000004</v>
      </c>
      <c r="Q26" s="100">
        <v>48451264.170000002</v>
      </c>
      <c r="R26" s="100">
        <v>210574.89</v>
      </c>
      <c r="S26" s="100">
        <v>0</v>
      </c>
      <c r="T26" s="100">
        <v>0</v>
      </c>
      <c r="U26" s="100">
        <v>727470.9800000001</v>
      </c>
      <c r="V26" s="100">
        <v>4941.4703941041089</v>
      </c>
      <c r="W26" s="100">
        <v>130406.01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42720.97</v>
      </c>
      <c r="AJ26" s="100">
        <v>181998.85128641178</v>
      </c>
      <c r="AK26" s="100">
        <v>181998.85128641181</v>
      </c>
      <c r="AL26" s="56"/>
      <c r="AM26" s="1">
        <v>1</v>
      </c>
      <c r="AN26" s="34" t="str">
        <f>RevReqSumR!AB26</f>
        <v>Oct 2009 - Sep 2010</v>
      </c>
      <c r="AO26" s="57">
        <f>IF(B26&gt;'UpdatedRateCalc (1)'!$E$2,0,1)</f>
        <v>1</v>
      </c>
    </row>
    <row r="27" spans="1:41" hidden="1" outlineLevel="1" x14ac:dyDescent="0.2">
      <c r="A27" s="2">
        <f t="shared" si="2"/>
        <v>2010</v>
      </c>
      <c r="B27" s="99">
        <v>40269</v>
      </c>
      <c r="C27" s="100">
        <v>1147841</v>
      </c>
      <c r="D27" s="100">
        <v>0</v>
      </c>
      <c r="E27" s="100">
        <v>443296.53212307702</v>
      </c>
      <c r="F27" s="100">
        <v>0</v>
      </c>
      <c r="G27" s="100">
        <v>4333.1021230769247</v>
      </c>
      <c r="H27" s="100">
        <v>438963.43000000011</v>
      </c>
      <c r="I27" s="100">
        <v>432853.85000000009</v>
      </c>
      <c r="J27" s="100">
        <v>6109.5800000000008</v>
      </c>
      <c r="K27" s="100">
        <v>565816.69999999995</v>
      </c>
      <c r="L27" s="100">
        <v>0</v>
      </c>
      <c r="M27" s="100">
        <v>565816.69999999995</v>
      </c>
      <c r="N27" s="100">
        <v>0</v>
      </c>
      <c r="O27" s="100">
        <v>430734.31000000029</v>
      </c>
      <c r="P27" s="100">
        <v>49041517.590000004</v>
      </c>
      <c r="Q27" s="100">
        <v>49472251.900000006</v>
      </c>
      <c r="R27" s="100">
        <v>565816.69999999995</v>
      </c>
      <c r="S27" s="100">
        <v>0</v>
      </c>
      <c r="T27" s="100">
        <v>0</v>
      </c>
      <c r="U27" s="100">
        <v>1293287.6800000002</v>
      </c>
      <c r="V27" s="100">
        <v>6815.1315389315068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38027.550000000003</v>
      </c>
      <c r="AJ27" s="100">
        <v>49175.78366200842</v>
      </c>
      <c r="AK27" s="100">
        <v>49175.783662008434</v>
      </c>
      <c r="AL27" s="56"/>
      <c r="AM27" s="1">
        <v>2</v>
      </c>
      <c r="AN27" s="34" t="str">
        <f>RevReqSumR!AB27</f>
        <v>Oct 2009 - Sep 2010</v>
      </c>
      <c r="AO27" s="57">
        <f>IF(B27&gt;'UpdatedRateCalc (1)'!$E$2,0,1)</f>
        <v>1</v>
      </c>
    </row>
    <row r="28" spans="1:41" hidden="1" outlineLevel="1" x14ac:dyDescent="0.2">
      <c r="A28" s="2">
        <f t="shared" si="2"/>
        <v>2010</v>
      </c>
      <c r="B28" s="99">
        <v>40299</v>
      </c>
      <c r="C28" s="100">
        <v>1919490</v>
      </c>
      <c r="D28" s="100">
        <v>0</v>
      </c>
      <c r="E28" s="100">
        <v>476048.40487692313</v>
      </c>
      <c r="F28" s="100">
        <v>0</v>
      </c>
      <c r="G28" s="100">
        <v>4991.5448769230788</v>
      </c>
      <c r="H28" s="100">
        <v>471056.86000000004</v>
      </c>
      <c r="I28" s="100">
        <v>464018.89</v>
      </c>
      <c r="J28" s="100">
        <v>7037.9700000000021</v>
      </c>
      <c r="K28" s="100">
        <v>906267.05999999994</v>
      </c>
      <c r="L28" s="100">
        <v>0</v>
      </c>
      <c r="M28" s="100">
        <v>901791.17000000039</v>
      </c>
      <c r="N28" s="100">
        <v>4475.8899999995483</v>
      </c>
      <c r="O28" s="100">
        <v>0</v>
      </c>
      <c r="P28" s="100">
        <v>50956531.700000003</v>
      </c>
      <c r="Q28" s="100">
        <v>50956531.700000003</v>
      </c>
      <c r="R28" s="100">
        <v>906267.05</v>
      </c>
      <c r="S28" s="100">
        <v>0</v>
      </c>
      <c r="T28" s="100">
        <v>0</v>
      </c>
      <c r="U28" s="100">
        <v>2199554.7300000004</v>
      </c>
      <c r="V28" s="100">
        <v>12479.08709890685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0">
        <v>0</v>
      </c>
      <c r="AD28" s="100">
        <v>0</v>
      </c>
      <c r="AE28" s="100">
        <v>0</v>
      </c>
      <c r="AF28" s="100">
        <v>0</v>
      </c>
      <c r="AG28" s="100">
        <v>0</v>
      </c>
      <c r="AH28" s="100">
        <v>0</v>
      </c>
      <c r="AI28" s="100">
        <v>28010.229999999996</v>
      </c>
      <c r="AJ28" s="100">
        <v>45480.861975829932</v>
      </c>
      <c r="AK28" s="100">
        <v>45480.861975829925</v>
      </c>
      <c r="AL28" s="56"/>
      <c r="AM28" s="1">
        <v>2</v>
      </c>
      <c r="AN28" s="34" t="str">
        <f>RevReqSumR!AB28</f>
        <v>Oct 2009 - Sep 2010</v>
      </c>
      <c r="AO28" s="57">
        <f>IF(B28&gt;'UpdatedRateCalc (1)'!$E$2,0,1)</f>
        <v>1</v>
      </c>
    </row>
    <row r="29" spans="1:41" hidden="1" outlineLevel="1" x14ac:dyDescent="0.2">
      <c r="A29" s="2">
        <f t="shared" si="2"/>
        <v>2010</v>
      </c>
      <c r="B29" s="99">
        <v>40330</v>
      </c>
      <c r="C29" s="100">
        <v>3219005</v>
      </c>
      <c r="D29" s="100">
        <v>0</v>
      </c>
      <c r="E29" s="100">
        <v>476149.74441538466</v>
      </c>
      <c r="F29" s="100">
        <v>0</v>
      </c>
      <c r="G29" s="100">
        <v>5353.394415384616</v>
      </c>
      <c r="H29" s="100">
        <v>470796.35000000003</v>
      </c>
      <c r="I29" s="100">
        <v>463248.18000000005</v>
      </c>
      <c r="J29" s="100">
        <v>7548.17</v>
      </c>
      <c r="K29" s="100">
        <v>1073674</v>
      </c>
      <c r="L29" s="100">
        <v>27697.67</v>
      </c>
      <c r="M29" s="100">
        <v>470796.35000000003</v>
      </c>
      <c r="N29" s="100">
        <v>630575.31999999983</v>
      </c>
      <c r="O29" s="100">
        <v>0</v>
      </c>
      <c r="P29" s="100">
        <v>53544961.380000003</v>
      </c>
      <c r="Q29" s="100">
        <v>53544961.380000003</v>
      </c>
      <c r="R29" s="100">
        <v>1073674</v>
      </c>
      <c r="S29" s="100">
        <v>0</v>
      </c>
      <c r="T29" s="100">
        <v>0</v>
      </c>
      <c r="U29" s="100">
        <v>3273228.7300000004</v>
      </c>
      <c r="V29" s="100">
        <v>20412.057798602742</v>
      </c>
      <c r="W29" s="100">
        <v>4072.22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0">
        <v>0</v>
      </c>
      <c r="AD29" s="100">
        <v>0</v>
      </c>
      <c r="AE29" s="100">
        <v>0</v>
      </c>
      <c r="AF29" s="100">
        <v>0</v>
      </c>
      <c r="AG29" s="100">
        <v>0</v>
      </c>
      <c r="AH29" s="100">
        <v>0</v>
      </c>
      <c r="AI29" s="100">
        <v>31272.460000000003</v>
      </c>
      <c r="AJ29" s="100">
        <v>61110.132213987366</v>
      </c>
      <c r="AK29" s="100">
        <v>61110.132213987366</v>
      </c>
      <c r="AL29" s="56"/>
      <c r="AM29" s="1">
        <v>2</v>
      </c>
      <c r="AN29" s="34" t="str">
        <f>RevReqSumR!AB29</f>
        <v>Oct 2009 - Sep 2010</v>
      </c>
      <c r="AO29" s="57">
        <f>IF(B29&gt;'UpdatedRateCalc (1)'!$E$2,0,1)</f>
        <v>1</v>
      </c>
    </row>
    <row r="30" spans="1:41" hidden="1" outlineLevel="1" x14ac:dyDescent="0.2">
      <c r="A30" s="2">
        <f t="shared" si="2"/>
        <v>2010</v>
      </c>
      <c r="B30" s="99">
        <v>40360</v>
      </c>
      <c r="C30" s="100">
        <v>1413190</v>
      </c>
      <c r="D30" s="100">
        <v>0</v>
      </c>
      <c r="E30" s="100">
        <v>507656.59633846144</v>
      </c>
      <c r="F30" s="100">
        <v>0</v>
      </c>
      <c r="G30" s="100">
        <v>6617.0663384615409</v>
      </c>
      <c r="H30" s="100">
        <v>501039.52999999991</v>
      </c>
      <c r="I30" s="100">
        <v>491709.60999999993</v>
      </c>
      <c r="J30" s="100">
        <v>9329.9200000000019</v>
      </c>
      <c r="K30" s="100">
        <v>1218558.24</v>
      </c>
      <c r="L30" s="100">
        <v>-1017.84</v>
      </c>
      <c r="M30" s="100">
        <v>501039.52999999991</v>
      </c>
      <c r="N30" s="100">
        <v>716500.87</v>
      </c>
      <c r="O30" s="100">
        <v>0</v>
      </c>
      <c r="P30" s="100">
        <v>54241650.510000005</v>
      </c>
      <c r="Q30" s="100">
        <v>54241650.510000005</v>
      </c>
      <c r="R30" s="100">
        <v>1218558.24</v>
      </c>
      <c r="S30" s="100">
        <v>3956172.5</v>
      </c>
      <c r="T30" s="100">
        <v>689310.56999999983</v>
      </c>
      <c r="U30" s="100">
        <v>1224925.0400000005</v>
      </c>
      <c r="V30" s="100">
        <v>26575.948157663013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0">
        <v>0</v>
      </c>
      <c r="AD30" s="100">
        <v>0</v>
      </c>
      <c r="AE30" s="100">
        <v>0</v>
      </c>
      <c r="AF30" s="100">
        <v>0</v>
      </c>
      <c r="AG30" s="100">
        <v>0</v>
      </c>
      <c r="AH30" s="100">
        <v>0</v>
      </c>
      <c r="AI30" s="100">
        <v>-16853.309999999998</v>
      </c>
      <c r="AJ30" s="100">
        <v>-672970.86550387531</v>
      </c>
      <c r="AK30" s="100">
        <v>-672970.86550387531</v>
      </c>
      <c r="AL30" s="56"/>
      <c r="AM30" s="1">
        <v>2</v>
      </c>
      <c r="AN30" s="34" t="str">
        <f>RevReqSumR!AB30</f>
        <v>Oct 2009 - Sep 2010</v>
      </c>
      <c r="AO30" s="57">
        <f>IF(B30&gt;'UpdatedRateCalc (1)'!$E$2,0,1)</f>
        <v>1</v>
      </c>
    </row>
    <row r="31" spans="1:41" hidden="1" outlineLevel="1" x14ac:dyDescent="0.2">
      <c r="A31" s="2">
        <f t="shared" si="2"/>
        <v>2010</v>
      </c>
      <c r="B31" s="99">
        <v>40391</v>
      </c>
      <c r="C31" s="100">
        <v>162249</v>
      </c>
      <c r="D31" s="100">
        <v>0</v>
      </c>
      <c r="E31" s="100">
        <v>512313.9784615385</v>
      </c>
      <c r="F31" s="100">
        <v>0</v>
      </c>
      <c r="G31" s="100">
        <v>7695.5084615384603</v>
      </c>
      <c r="H31" s="100">
        <v>504618.47000000003</v>
      </c>
      <c r="I31" s="100">
        <v>493767.97000000003</v>
      </c>
      <c r="J31" s="100">
        <v>10850.499999999996</v>
      </c>
      <c r="K31" s="100">
        <v>1260417.6000000001</v>
      </c>
      <c r="L31" s="100">
        <v>0</v>
      </c>
      <c r="M31" s="100">
        <v>504618.47000000003</v>
      </c>
      <c r="N31" s="100">
        <v>755799.13000000012</v>
      </c>
      <c r="O31" s="100">
        <v>0</v>
      </c>
      <c r="P31" s="100">
        <v>53648100.380000003</v>
      </c>
      <c r="Q31" s="100">
        <v>53648100.380000003</v>
      </c>
      <c r="R31" s="100">
        <v>1260417.6000000001</v>
      </c>
      <c r="S31" s="100">
        <v>0</v>
      </c>
      <c r="T31" s="100">
        <v>0</v>
      </c>
      <c r="U31" s="100">
        <v>2485342.6400000006</v>
      </c>
      <c r="V31" s="100">
        <v>11941.386655150685</v>
      </c>
      <c r="W31" s="100">
        <v>20142.87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10869.640000000001</v>
      </c>
      <c r="AJ31" s="100">
        <v>50649.405116689159</v>
      </c>
      <c r="AK31" s="100">
        <v>50649.405116689144</v>
      </c>
      <c r="AL31" s="56"/>
      <c r="AM31" s="1">
        <v>1</v>
      </c>
      <c r="AN31" s="34" t="str">
        <f>RevReqSumR!AB31</f>
        <v>Oct 2009 - Sep 2010</v>
      </c>
      <c r="AO31" s="57">
        <f>IF(B31&gt;'UpdatedRateCalc (1)'!$E$2,0,1)</f>
        <v>1</v>
      </c>
    </row>
    <row r="32" spans="1:41" hidden="1" outlineLevel="1" x14ac:dyDescent="0.2">
      <c r="A32" s="2">
        <f t="shared" si="2"/>
        <v>2010</v>
      </c>
      <c r="B32" s="99">
        <v>40422</v>
      </c>
      <c r="C32" s="100">
        <v>346716</v>
      </c>
      <c r="D32" s="100">
        <v>0</v>
      </c>
      <c r="E32" s="100">
        <v>490739.97524615389</v>
      </c>
      <c r="F32" s="100">
        <v>0</v>
      </c>
      <c r="G32" s="100">
        <v>8076.5852461538479</v>
      </c>
      <c r="H32" s="100">
        <v>482663.39</v>
      </c>
      <c r="I32" s="100">
        <v>471275.58</v>
      </c>
      <c r="J32" s="100">
        <v>11387.810000000001</v>
      </c>
      <c r="K32" s="100">
        <v>1216126.71</v>
      </c>
      <c r="L32" s="100">
        <v>0</v>
      </c>
      <c r="M32" s="100">
        <v>482663.39</v>
      </c>
      <c r="N32" s="100">
        <v>733463.32</v>
      </c>
      <c r="O32" s="100">
        <v>0</v>
      </c>
      <c r="P32" s="100">
        <v>53261353.060000002</v>
      </c>
      <c r="Q32" s="100">
        <v>53261353.060000002</v>
      </c>
      <c r="R32" s="100">
        <v>1216126.71</v>
      </c>
      <c r="S32" s="100">
        <v>0</v>
      </c>
      <c r="T32" s="100">
        <v>0</v>
      </c>
      <c r="U32" s="100">
        <v>3701469.3500000006</v>
      </c>
      <c r="V32" s="100">
        <v>23064.586981865752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0">
        <v>0</v>
      </c>
      <c r="AD32" s="100">
        <v>0</v>
      </c>
      <c r="AE32" s="100">
        <v>0</v>
      </c>
      <c r="AF32" s="100">
        <v>0</v>
      </c>
      <c r="AG32" s="100">
        <v>0</v>
      </c>
      <c r="AH32" s="100">
        <v>0</v>
      </c>
      <c r="AI32" s="100">
        <v>45417.58</v>
      </c>
      <c r="AJ32" s="100">
        <v>76558.752228019628</v>
      </c>
      <c r="AK32" s="100">
        <v>76558.752228019599</v>
      </c>
      <c r="AL32" s="56"/>
      <c r="AM32" s="1">
        <v>2</v>
      </c>
      <c r="AN32" s="34" t="str">
        <f>RevReqSumR!AB32</f>
        <v>Oct 2009 - Sep 2010</v>
      </c>
      <c r="AO32" s="57">
        <f>IF(B32&gt;'UpdatedRateCalc (1)'!$E$2,0,1)</f>
        <v>1</v>
      </c>
    </row>
    <row r="33" spans="1:41" hidden="1" outlineLevel="1" x14ac:dyDescent="0.2">
      <c r="A33" s="2">
        <f t="shared" si="2"/>
        <v>2010</v>
      </c>
      <c r="B33" s="99">
        <v>40452</v>
      </c>
      <c r="C33" s="100">
        <v>51529</v>
      </c>
      <c r="D33" s="100">
        <v>0</v>
      </c>
      <c r="E33" s="100">
        <v>502504.22804615379</v>
      </c>
      <c r="F33" s="100">
        <v>0</v>
      </c>
      <c r="G33" s="100">
        <v>9102.2180461538483</v>
      </c>
      <c r="H33" s="100">
        <v>493402.00999999995</v>
      </c>
      <c r="I33" s="100">
        <v>480568.07999999996</v>
      </c>
      <c r="J33" s="100">
        <v>12833.93</v>
      </c>
      <c r="K33" s="100">
        <v>1006134.52</v>
      </c>
      <c r="L33" s="100">
        <v>0</v>
      </c>
      <c r="M33" s="100">
        <v>493402.00999999995</v>
      </c>
      <c r="N33" s="100">
        <v>512732.51000000007</v>
      </c>
      <c r="O33" s="100">
        <v>0</v>
      </c>
      <c r="P33" s="100">
        <v>52800149.550000004</v>
      </c>
      <c r="Q33" s="100">
        <v>52800149.550000004</v>
      </c>
      <c r="R33" s="100">
        <v>1006134.52</v>
      </c>
      <c r="S33" s="100">
        <v>0</v>
      </c>
      <c r="T33" s="100">
        <v>0</v>
      </c>
      <c r="U33" s="100">
        <v>4707603.870000001</v>
      </c>
      <c r="V33" s="100">
        <v>35232.387775682197</v>
      </c>
      <c r="W33" s="100">
        <v>13450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-4288.329999999999</v>
      </c>
      <c r="AJ33" s="100">
        <v>53496.27582183609</v>
      </c>
      <c r="AK33" s="100">
        <v>53496.27582183604</v>
      </c>
      <c r="AL33" s="56"/>
      <c r="AM33" s="1">
        <v>2</v>
      </c>
      <c r="AN33" s="34" t="str">
        <f>RevReqSumR!AB33</f>
        <v>Oct 2010 - Sep 2011</v>
      </c>
      <c r="AO33" s="57">
        <f>IF(B33&gt;'UpdatedRateCalc (1)'!$E$2,0,1)</f>
        <v>1</v>
      </c>
    </row>
    <row r="34" spans="1:41" hidden="1" outlineLevel="1" x14ac:dyDescent="0.2">
      <c r="A34" s="2">
        <f t="shared" si="2"/>
        <v>2010</v>
      </c>
      <c r="B34" s="99">
        <v>40483</v>
      </c>
      <c r="C34" s="100">
        <v>12540</v>
      </c>
      <c r="D34" s="100">
        <v>0</v>
      </c>
      <c r="E34" s="100">
        <v>481914.77698461543</v>
      </c>
      <c r="F34" s="100">
        <v>0</v>
      </c>
      <c r="G34" s="100">
        <v>8816.5469846153846</v>
      </c>
      <c r="H34" s="100">
        <v>473098.23000000004</v>
      </c>
      <c r="I34" s="100">
        <v>460667.09</v>
      </c>
      <c r="J34" s="100">
        <v>12431.139999999998</v>
      </c>
      <c r="K34" s="100">
        <v>843848.25</v>
      </c>
      <c r="L34" s="100">
        <v>0</v>
      </c>
      <c r="M34" s="100">
        <v>473098.23000000004</v>
      </c>
      <c r="N34" s="100">
        <v>370750.01999999996</v>
      </c>
      <c r="O34" s="100">
        <v>0</v>
      </c>
      <c r="P34" s="100">
        <v>52441939.530000001</v>
      </c>
      <c r="Q34" s="100">
        <v>52441939.530000001</v>
      </c>
      <c r="R34" s="100">
        <v>845228.25</v>
      </c>
      <c r="S34" s="100">
        <v>3884965.92</v>
      </c>
      <c r="T34" s="100">
        <v>358711.62000000023</v>
      </c>
      <c r="U34" s="100">
        <v>2026577.8200000012</v>
      </c>
      <c r="V34" s="100">
        <v>11553.736915630139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0">
        <v>0</v>
      </c>
      <c r="AC34" s="100">
        <v>0</v>
      </c>
      <c r="AD34" s="100">
        <v>0</v>
      </c>
      <c r="AE34" s="100">
        <v>0</v>
      </c>
      <c r="AF34" s="100">
        <v>0</v>
      </c>
      <c r="AG34" s="100">
        <v>0</v>
      </c>
      <c r="AH34" s="100">
        <v>0</v>
      </c>
      <c r="AI34" s="100">
        <v>11045.179999999998</v>
      </c>
      <c r="AJ34" s="100">
        <v>-327296.15609975473</v>
      </c>
      <c r="AK34" s="100">
        <v>-327296.15609975473</v>
      </c>
      <c r="AL34" s="56"/>
      <c r="AM34" s="1">
        <v>2</v>
      </c>
      <c r="AN34" s="34" t="str">
        <f>RevReqSumR!AB34</f>
        <v>Oct 2010 - Sep 2011</v>
      </c>
      <c r="AO34" s="57">
        <f>IF(B34&gt;'UpdatedRateCalc (1)'!$E$2,0,1)</f>
        <v>1</v>
      </c>
    </row>
    <row r="35" spans="1:41" hidden="1" outlineLevel="1" x14ac:dyDescent="0.2">
      <c r="A35" s="2">
        <f t="shared" si="2"/>
        <v>2010</v>
      </c>
      <c r="B35" s="99">
        <v>40513</v>
      </c>
      <c r="C35" s="100">
        <v>10042462</v>
      </c>
      <c r="D35" s="100">
        <v>0</v>
      </c>
      <c r="E35" s="100">
        <v>522803.14929230773</v>
      </c>
      <c r="F35" s="100">
        <v>0</v>
      </c>
      <c r="G35" s="100">
        <v>9538.1892923076975</v>
      </c>
      <c r="H35" s="100">
        <v>513264.96</v>
      </c>
      <c r="I35" s="100">
        <v>499816.32</v>
      </c>
      <c r="J35" s="100">
        <v>13448.640000000005</v>
      </c>
      <c r="K35" s="100">
        <v>609721.19999999995</v>
      </c>
      <c r="L35" s="100">
        <v>0</v>
      </c>
      <c r="M35" s="100">
        <v>513264.96</v>
      </c>
      <c r="N35" s="100">
        <v>96456.239999999932</v>
      </c>
      <c r="O35" s="100">
        <v>0</v>
      </c>
      <c r="P35" s="100">
        <v>62387945.289999999</v>
      </c>
      <c r="Q35" s="100">
        <v>62387945.289999999</v>
      </c>
      <c r="R35" s="100">
        <v>609721.19999999995</v>
      </c>
      <c r="S35" s="100">
        <v>0</v>
      </c>
      <c r="T35" s="100">
        <v>0</v>
      </c>
      <c r="U35" s="100">
        <v>2636299.0200000014</v>
      </c>
      <c r="V35" s="100">
        <v>19308.155329265755</v>
      </c>
      <c r="W35" s="100">
        <v>0</v>
      </c>
      <c r="X35" s="100">
        <v>0</v>
      </c>
      <c r="Y35" s="100">
        <v>0</v>
      </c>
      <c r="Z35" s="100">
        <v>0</v>
      </c>
      <c r="AA35" s="100">
        <v>0</v>
      </c>
      <c r="AB35" s="100">
        <v>0</v>
      </c>
      <c r="AC35" s="100">
        <v>0</v>
      </c>
      <c r="AD35" s="100">
        <v>0</v>
      </c>
      <c r="AE35" s="100">
        <v>0</v>
      </c>
      <c r="AF35" s="100">
        <v>0</v>
      </c>
      <c r="AG35" s="100">
        <v>0</v>
      </c>
      <c r="AH35" s="100">
        <v>0</v>
      </c>
      <c r="AI35" s="100">
        <v>18610.52</v>
      </c>
      <c r="AJ35" s="100">
        <v>47456.864621573463</v>
      </c>
      <c r="AK35" s="100">
        <v>47456.864621573448</v>
      </c>
      <c r="AL35" s="56"/>
      <c r="AM35" s="1">
        <v>2</v>
      </c>
      <c r="AN35" s="34" t="str">
        <f>RevReqSumR!AB35</f>
        <v>Oct 2010 - Sep 2011</v>
      </c>
      <c r="AO35" s="57">
        <f>IF(B35&gt;'UpdatedRateCalc (1)'!$E$2,0,1)</f>
        <v>1</v>
      </c>
    </row>
    <row r="36" spans="1:41" hidden="1" outlineLevel="1" x14ac:dyDescent="0.2">
      <c r="A36" s="2">
        <f t="shared" si="2"/>
        <v>2011</v>
      </c>
      <c r="B36" s="99">
        <v>40544</v>
      </c>
      <c r="C36" s="100">
        <v>1182328</v>
      </c>
      <c r="D36" s="100">
        <v>0</v>
      </c>
      <c r="E36" s="100">
        <v>594243.55920000002</v>
      </c>
      <c r="F36" s="100">
        <v>0</v>
      </c>
      <c r="G36" s="100">
        <v>9827.2291999999998</v>
      </c>
      <c r="H36" s="100">
        <v>584416.33000000007</v>
      </c>
      <c r="I36" s="100">
        <v>570560.15</v>
      </c>
      <c r="J36" s="100">
        <v>13856.179999999998</v>
      </c>
      <c r="K36" s="100">
        <v>435245.76</v>
      </c>
      <c r="L36" s="100">
        <v>0</v>
      </c>
      <c r="M36" s="100">
        <v>435245.76</v>
      </c>
      <c r="N36" s="100">
        <v>0</v>
      </c>
      <c r="O36" s="100">
        <v>149170.57000000007</v>
      </c>
      <c r="P36" s="100">
        <v>63570273.289999999</v>
      </c>
      <c r="Q36" s="100">
        <v>63719443.859999999</v>
      </c>
      <c r="R36" s="100">
        <v>436611.3</v>
      </c>
      <c r="S36" s="100">
        <v>0</v>
      </c>
      <c r="T36" s="100">
        <v>0</v>
      </c>
      <c r="U36" s="100">
        <v>3072910.3200000012</v>
      </c>
      <c r="V36" s="100">
        <v>25008.310297857533</v>
      </c>
      <c r="W36" s="100">
        <v>0</v>
      </c>
      <c r="X36" s="100">
        <v>0</v>
      </c>
      <c r="Y36" s="100">
        <v>0</v>
      </c>
      <c r="Z36" s="100">
        <v>0</v>
      </c>
      <c r="AA36" s="100">
        <v>0</v>
      </c>
      <c r="AB36" s="100">
        <v>0</v>
      </c>
      <c r="AC36" s="100">
        <v>0</v>
      </c>
      <c r="AD36" s="100">
        <v>0</v>
      </c>
      <c r="AE36" s="100">
        <v>0</v>
      </c>
      <c r="AF36" s="100">
        <v>0</v>
      </c>
      <c r="AG36" s="100">
        <v>0</v>
      </c>
      <c r="AH36" s="100">
        <v>0</v>
      </c>
      <c r="AI36" s="100">
        <v>13072.369999999997</v>
      </c>
      <c r="AJ36" s="100">
        <v>47907.909497857472</v>
      </c>
      <c r="AK36" s="100">
        <v>47907.90949785753</v>
      </c>
      <c r="AL36" s="56"/>
      <c r="AM36" s="1">
        <v>1</v>
      </c>
      <c r="AN36" s="34" t="str">
        <f>RevReqSumR!AB36</f>
        <v>Oct 2010 - Sep 2011</v>
      </c>
      <c r="AO36" s="57">
        <f>IF(B36&gt;'UpdatedRateCalc (1)'!$E$2,0,1)</f>
        <v>1</v>
      </c>
    </row>
    <row r="37" spans="1:41" hidden="1" outlineLevel="1" x14ac:dyDescent="0.2">
      <c r="A37" s="2">
        <f t="shared" si="2"/>
        <v>2011</v>
      </c>
      <c r="B37" s="99">
        <v>40575</v>
      </c>
      <c r="C37" s="100">
        <v>226327</v>
      </c>
      <c r="D37" s="100">
        <v>0</v>
      </c>
      <c r="E37" s="100">
        <v>543849.79927692306</v>
      </c>
      <c r="F37" s="100">
        <v>0</v>
      </c>
      <c r="G37" s="100">
        <v>9292.85927692308</v>
      </c>
      <c r="H37" s="100">
        <v>534556.93999999994</v>
      </c>
      <c r="I37" s="100">
        <v>521454.2099999999</v>
      </c>
      <c r="J37" s="100">
        <v>13102.730000000001</v>
      </c>
      <c r="K37" s="100">
        <v>365601.5</v>
      </c>
      <c r="L37" s="100">
        <v>0</v>
      </c>
      <c r="M37" s="100">
        <v>365601.5</v>
      </c>
      <c r="N37" s="100">
        <v>0</v>
      </c>
      <c r="O37" s="100">
        <v>318126.01</v>
      </c>
      <c r="P37" s="100">
        <v>63796600.289999999</v>
      </c>
      <c r="Q37" s="100">
        <v>64114726.299999997</v>
      </c>
      <c r="R37" s="100">
        <v>365601.5</v>
      </c>
      <c r="S37" s="100">
        <v>0</v>
      </c>
      <c r="T37" s="100">
        <v>0</v>
      </c>
      <c r="U37" s="100">
        <v>3438511.8200000012</v>
      </c>
      <c r="V37" s="100">
        <v>26289.259803490415</v>
      </c>
      <c r="W37" s="100">
        <v>0</v>
      </c>
      <c r="X37" s="100">
        <v>0</v>
      </c>
      <c r="Y37" s="100">
        <v>0</v>
      </c>
      <c r="Z37" s="100">
        <v>0</v>
      </c>
      <c r="AA37" s="100">
        <v>0</v>
      </c>
      <c r="AB37" s="100">
        <v>0</v>
      </c>
      <c r="AC37" s="100">
        <v>0</v>
      </c>
      <c r="AD37" s="100">
        <v>0</v>
      </c>
      <c r="AE37" s="100">
        <v>0</v>
      </c>
      <c r="AF37" s="100">
        <v>0</v>
      </c>
      <c r="AG37" s="100">
        <v>0</v>
      </c>
      <c r="AH37" s="100">
        <v>0</v>
      </c>
      <c r="AI37" s="100">
        <v>10802.7</v>
      </c>
      <c r="AJ37" s="100">
        <v>46384.819080413537</v>
      </c>
      <c r="AK37" s="100">
        <v>46384.819080413494</v>
      </c>
      <c r="AL37" s="56"/>
      <c r="AM37" s="1">
        <v>2</v>
      </c>
      <c r="AN37" s="34" t="str">
        <f>RevReqSumR!AB37</f>
        <v>Oct 2010 - Sep 2011</v>
      </c>
      <c r="AO37" s="57">
        <f>IF(B37&gt;'UpdatedRateCalc (1)'!$E$2,0,1)</f>
        <v>1</v>
      </c>
    </row>
    <row r="38" spans="1:41" hidden="1" outlineLevel="1" collapsed="1" x14ac:dyDescent="0.2">
      <c r="A38" s="2">
        <f t="shared" si="2"/>
        <v>2011</v>
      </c>
      <c r="B38" s="99">
        <v>40603</v>
      </c>
      <c r="C38" s="100">
        <v>6425191</v>
      </c>
      <c r="D38" s="100">
        <v>0</v>
      </c>
      <c r="E38" s="100">
        <v>647312.42733846151</v>
      </c>
      <c r="F38" s="100">
        <v>0</v>
      </c>
      <c r="G38" s="100">
        <v>10655.887338461538</v>
      </c>
      <c r="H38" s="100">
        <v>636656.53999999992</v>
      </c>
      <c r="I38" s="100">
        <v>621631.97</v>
      </c>
      <c r="J38" s="100">
        <v>15024.569999999996</v>
      </c>
      <c r="K38" s="100">
        <v>515996.76</v>
      </c>
      <c r="L38" s="100">
        <v>76573.95</v>
      </c>
      <c r="M38" s="100">
        <v>592570.71</v>
      </c>
      <c r="N38" s="100">
        <v>0</v>
      </c>
      <c r="O38" s="100">
        <v>362211.83999999991</v>
      </c>
      <c r="P38" s="100">
        <v>70221791.289999992</v>
      </c>
      <c r="Q38" s="100">
        <v>70584003.129999995</v>
      </c>
      <c r="R38" s="100">
        <v>515996.76</v>
      </c>
      <c r="S38" s="100">
        <v>0</v>
      </c>
      <c r="T38" s="100">
        <v>0</v>
      </c>
      <c r="U38" s="100">
        <v>3954508.580000001</v>
      </c>
      <c r="V38" s="100">
        <v>32589.596556120552</v>
      </c>
      <c r="W38" s="100">
        <v>218337.91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20029.66</v>
      </c>
      <c r="AJ38" s="100">
        <v>281613.05389458215</v>
      </c>
      <c r="AK38" s="100">
        <v>281613.05389458209</v>
      </c>
      <c r="AL38" s="56"/>
      <c r="AM38" s="1">
        <v>2</v>
      </c>
      <c r="AN38" s="34" t="str">
        <f>RevReqSumR!AB38</f>
        <v>Oct 2010 - Sep 2011</v>
      </c>
      <c r="AO38" s="57">
        <f>IF(B38&gt;'UpdatedRateCalc (1)'!$E$2,0,1)</f>
        <v>1</v>
      </c>
    </row>
    <row r="39" spans="1:41" hidden="1" outlineLevel="1" x14ac:dyDescent="0.2">
      <c r="A39" s="2">
        <f t="shared" si="2"/>
        <v>2011</v>
      </c>
      <c r="B39" s="99">
        <v>40634</v>
      </c>
      <c r="C39" s="100">
        <v>28799</v>
      </c>
      <c r="D39" s="100">
        <v>0</v>
      </c>
      <c r="E39" s="100">
        <v>644199.93983076932</v>
      </c>
      <c r="F39" s="100">
        <v>0</v>
      </c>
      <c r="G39" s="100">
        <v>10232.419830769235</v>
      </c>
      <c r="H39" s="100">
        <v>633967.52000000014</v>
      </c>
      <c r="I39" s="100">
        <v>619540.03000000014</v>
      </c>
      <c r="J39" s="100">
        <v>14427.490000000003</v>
      </c>
      <c r="K39" s="100">
        <v>1256241.33</v>
      </c>
      <c r="L39" s="100">
        <v>0</v>
      </c>
      <c r="M39" s="100">
        <v>996179.3600000001</v>
      </c>
      <c r="N39" s="100">
        <v>260061.96999999997</v>
      </c>
      <c r="O39" s="100">
        <v>0</v>
      </c>
      <c r="P39" s="100">
        <v>69990528.319999993</v>
      </c>
      <c r="Q39" s="100">
        <v>69990528.319999993</v>
      </c>
      <c r="R39" s="100">
        <v>1256695.55</v>
      </c>
      <c r="S39" s="100">
        <v>3634407.63</v>
      </c>
      <c r="T39" s="100">
        <v>345066.10000000003</v>
      </c>
      <c r="U39" s="100">
        <v>1921862.600000001</v>
      </c>
      <c r="V39" s="100">
        <v>31029.521422463018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972.85000000000036</v>
      </c>
      <c r="AJ39" s="100">
        <v>-302831.30874676775</v>
      </c>
      <c r="AK39" s="100">
        <v>-302831.30874676781</v>
      </c>
      <c r="AL39" s="56"/>
      <c r="AM39" s="1">
        <v>2</v>
      </c>
      <c r="AN39" s="34" t="str">
        <f>RevReqSumR!AB39</f>
        <v>Oct 2010 - Sep 2011</v>
      </c>
      <c r="AO39" s="57">
        <f>IF(B39&gt;'UpdatedRateCalc (1)'!$E$2,0,1)</f>
        <v>1</v>
      </c>
    </row>
    <row r="40" spans="1:41" hidden="1" outlineLevel="1" x14ac:dyDescent="0.2">
      <c r="A40" s="2">
        <f t="shared" si="2"/>
        <v>2011</v>
      </c>
      <c r="B40" s="99">
        <v>40664</v>
      </c>
      <c r="C40" s="100">
        <v>24269</v>
      </c>
      <c r="D40" s="100">
        <v>0</v>
      </c>
      <c r="E40" s="100">
        <v>660179.96500000008</v>
      </c>
      <c r="F40" s="100">
        <v>0</v>
      </c>
      <c r="G40" s="100">
        <v>10725.165000000006</v>
      </c>
      <c r="H40" s="100">
        <v>649454.80000000005</v>
      </c>
      <c r="I40" s="100">
        <v>634332.55000000005</v>
      </c>
      <c r="J40" s="100">
        <v>15122.250000000007</v>
      </c>
      <c r="K40" s="100">
        <v>1259274</v>
      </c>
      <c r="L40" s="100">
        <v>0</v>
      </c>
      <c r="M40" s="100">
        <v>649454.80000000005</v>
      </c>
      <c r="N40" s="100">
        <v>609819.19999999995</v>
      </c>
      <c r="O40" s="100">
        <v>0</v>
      </c>
      <c r="P40" s="100">
        <v>69404978.11999999</v>
      </c>
      <c r="Q40" s="100">
        <v>69404978.11999999</v>
      </c>
      <c r="R40" s="100">
        <v>1259274</v>
      </c>
      <c r="S40" s="100">
        <v>0</v>
      </c>
      <c r="T40" s="100">
        <v>0</v>
      </c>
      <c r="U40" s="100">
        <v>3181136.600000001</v>
      </c>
      <c r="V40" s="100">
        <v>18509.333192071233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100">
        <v>0</v>
      </c>
      <c r="AC40" s="100">
        <v>0</v>
      </c>
      <c r="AD40" s="100">
        <v>0</v>
      </c>
      <c r="AE40" s="100">
        <v>0</v>
      </c>
      <c r="AF40" s="100">
        <v>0</v>
      </c>
      <c r="AG40" s="100">
        <v>0</v>
      </c>
      <c r="AH40" s="100">
        <v>0</v>
      </c>
      <c r="AI40" s="100">
        <v>4648.3100000000004</v>
      </c>
      <c r="AJ40" s="100">
        <v>33882.808192071272</v>
      </c>
      <c r="AK40" s="100">
        <v>33882.808192071236</v>
      </c>
      <c r="AL40" s="56"/>
      <c r="AM40" s="1">
        <v>2</v>
      </c>
      <c r="AN40" s="34" t="str">
        <f>RevReqSumR!AB40</f>
        <v>Oct 2010 - Sep 2011</v>
      </c>
      <c r="AO40" s="57">
        <f>IF(B40&gt;'UpdatedRateCalc (1)'!$E$2,0,1)</f>
        <v>1</v>
      </c>
    </row>
    <row r="41" spans="1:41" hidden="1" outlineLevel="1" x14ac:dyDescent="0.2">
      <c r="A41" s="2">
        <f t="shared" si="2"/>
        <v>2011</v>
      </c>
      <c r="B41" s="99">
        <v>40695</v>
      </c>
      <c r="C41" s="100">
        <v>211702</v>
      </c>
      <c r="D41" s="100">
        <v>0</v>
      </c>
      <c r="E41" s="100">
        <v>633545.69666153844</v>
      </c>
      <c r="F41" s="100">
        <v>0</v>
      </c>
      <c r="G41" s="100">
        <v>10293.796661538468</v>
      </c>
      <c r="H41" s="100">
        <v>623251.9</v>
      </c>
      <c r="I41" s="100">
        <v>608737.87</v>
      </c>
      <c r="J41" s="100">
        <v>14514.030000000008</v>
      </c>
      <c r="K41" s="100">
        <v>1551665.94</v>
      </c>
      <c r="L41" s="100">
        <v>0</v>
      </c>
      <c r="M41" s="100">
        <v>623251.9</v>
      </c>
      <c r="N41" s="100">
        <v>928414.03999999992</v>
      </c>
      <c r="O41" s="100">
        <v>0</v>
      </c>
      <c r="P41" s="100">
        <v>68688266.079999983</v>
      </c>
      <c r="Q41" s="100">
        <v>68688266.079999983</v>
      </c>
      <c r="R41" s="100">
        <v>1552126.65</v>
      </c>
      <c r="S41" s="100">
        <v>0</v>
      </c>
      <c r="T41" s="100">
        <v>0</v>
      </c>
      <c r="U41" s="100">
        <v>4733263.2500000009</v>
      </c>
      <c r="V41" s="100">
        <v>29512.690974558907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11202.42</v>
      </c>
      <c r="AJ41" s="100">
        <v>51008.907636097443</v>
      </c>
      <c r="AK41" s="100">
        <v>51008.90763609737</v>
      </c>
      <c r="AL41" s="56"/>
      <c r="AM41" s="1">
        <v>1</v>
      </c>
      <c r="AN41" s="34" t="str">
        <f>RevReqSumR!AB41</f>
        <v>Oct 2010 - Sep 2011</v>
      </c>
      <c r="AO41" s="57">
        <f>IF(B41&gt;'UpdatedRateCalc (1)'!$E$2,0,1)</f>
        <v>1</v>
      </c>
    </row>
    <row r="42" spans="1:41" hidden="1" outlineLevel="1" x14ac:dyDescent="0.2">
      <c r="A42" s="2">
        <f t="shared" si="2"/>
        <v>2011</v>
      </c>
      <c r="B42" s="99">
        <v>40725</v>
      </c>
      <c r="C42" s="100">
        <v>12043</v>
      </c>
      <c r="D42" s="100">
        <v>0</v>
      </c>
      <c r="E42" s="100">
        <v>647683.93310769228</v>
      </c>
      <c r="F42" s="100">
        <v>0</v>
      </c>
      <c r="G42" s="100">
        <v>10459.25310769231</v>
      </c>
      <c r="H42" s="100">
        <v>637224.67999999993</v>
      </c>
      <c r="I42" s="100">
        <v>622477.36</v>
      </c>
      <c r="J42" s="100">
        <v>14747.32</v>
      </c>
      <c r="K42" s="100">
        <v>1686265.7</v>
      </c>
      <c r="L42" s="100">
        <v>0</v>
      </c>
      <c r="M42" s="100">
        <v>637224.67999999993</v>
      </c>
      <c r="N42" s="100">
        <v>1049041.02</v>
      </c>
      <c r="O42" s="100">
        <v>0</v>
      </c>
      <c r="P42" s="100">
        <v>67651268.059999987</v>
      </c>
      <c r="Q42" s="100">
        <v>67651268.059999987</v>
      </c>
      <c r="R42" s="100">
        <v>1686265.7</v>
      </c>
      <c r="S42" s="100">
        <v>2714920</v>
      </c>
      <c r="T42" s="100">
        <v>-774665.10000000021</v>
      </c>
      <c r="U42" s="100">
        <v>2929943.850000001</v>
      </c>
      <c r="V42" s="100">
        <v>31196.386457273973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</v>
      </c>
      <c r="AD42" s="100">
        <v>0</v>
      </c>
      <c r="AE42" s="100">
        <v>0</v>
      </c>
      <c r="AF42" s="100">
        <v>0</v>
      </c>
      <c r="AG42" s="100">
        <v>0</v>
      </c>
      <c r="AH42" s="100">
        <v>0</v>
      </c>
      <c r="AI42" s="100">
        <v>8383.5600000000013</v>
      </c>
      <c r="AJ42" s="100">
        <v>824704.29956496658</v>
      </c>
      <c r="AK42" s="100">
        <v>824704.29956496658</v>
      </c>
      <c r="AL42" s="56"/>
      <c r="AM42" s="1">
        <v>2</v>
      </c>
      <c r="AN42" s="34" t="str">
        <f>RevReqSumR!AB42</f>
        <v>Oct 2010 - Sep 2011</v>
      </c>
      <c r="AO42" s="57">
        <f>IF(B42&gt;'UpdatedRateCalc (1)'!$E$2,0,1)</f>
        <v>1</v>
      </c>
    </row>
    <row r="43" spans="1:41" hidden="1" outlineLevel="1" x14ac:dyDescent="0.2">
      <c r="A43" s="2">
        <f t="shared" si="2"/>
        <v>2011</v>
      </c>
      <c r="B43" s="99">
        <v>40756</v>
      </c>
      <c r="C43" s="100">
        <v>23940</v>
      </c>
      <c r="D43" s="100">
        <v>0</v>
      </c>
      <c r="E43" s="100">
        <v>637915.65072307701</v>
      </c>
      <c r="F43" s="100">
        <v>0</v>
      </c>
      <c r="G43" s="100">
        <v>10336.520723076928</v>
      </c>
      <c r="H43" s="100">
        <v>627579.13000000012</v>
      </c>
      <c r="I43" s="100">
        <v>613004.8600000001</v>
      </c>
      <c r="J43" s="100">
        <v>14574.270000000004</v>
      </c>
      <c r="K43" s="100">
        <v>1809586.56</v>
      </c>
      <c r="L43" s="100">
        <v>0</v>
      </c>
      <c r="M43" s="100">
        <v>627579.13000000012</v>
      </c>
      <c r="N43" s="100">
        <v>1182007.43</v>
      </c>
      <c r="O43" s="100">
        <v>0</v>
      </c>
      <c r="P43" s="100">
        <v>66493200.629999988</v>
      </c>
      <c r="Q43" s="100">
        <v>66493200.629999988</v>
      </c>
      <c r="R43" s="100">
        <v>1810048.6400000001</v>
      </c>
      <c r="S43" s="100">
        <v>1012752.25</v>
      </c>
      <c r="T43" s="100">
        <v>-289917.47999999992</v>
      </c>
      <c r="U43" s="100">
        <v>3437322.7600000012</v>
      </c>
      <c r="V43" s="100">
        <v>23044.619648509586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8658.2799999999988</v>
      </c>
      <c r="AJ43" s="100">
        <v>331956.90037158655</v>
      </c>
      <c r="AK43" s="100">
        <v>331956.90037158644</v>
      </c>
      <c r="AL43" s="56"/>
      <c r="AM43" s="1">
        <v>2</v>
      </c>
      <c r="AN43" s="34" t="str">
        <f>RevReqSumR!AB43</f>
        <v>Oct 2010 - Sep 2011</v>
      </c>
      <c r="AO43" s="57">
        <f>IF(B43&gt;'UpdatedRateCalc (1)'!$E$2,0,1)</f>
        <v>1</v>
      </c>
    </row>
    <row r="44" spans="1:41" hidden="1" outlineLevel="1" x14ac:dyDescent="0.2">
      <c r="A44" s="2">
        <f t="shared" si="2"/>
        <v>2011</v>
      </c>
      <c r="B44" s="99">
        <v>40787</v>
      </c>
      <c r="C44" s="100">
        <v>4369366</v>
      </c>
      <c r="D44" s="100">
        <v>0</v>
      </c>
      <c r="E44" s="100">
        <v>620114.61503076914</v>
      </c>
      <c r="F44" s="100">
        <v>0</v>
      </c>
      <c r="G44" s="100">
        <v>9814.3850307692301</v>
      </c>
      <c r="H44" s="100">
        <v>610300.22999999986</v>
      </c>
      <c r="I44" s="100">
        <v>596462.15999999992</v>
      </c>
      <c r="J44" s="100">
        <v>13838.069999999996</v>
      </c>
      <c r="K44" s="100">
        <v>1210000</v>
      </c>
      <c r="L44" s="100">
        <v>0</v>
      </c>
      <c r="M44" s="100">
        <v>610300.22999999986</v>
      </c>
      <c r="N44" s="100">
        <v>599699.77000000014</v>
      </c>
      <c r="O44" s="100">
        <v>0</v>
      </c>
      <c r="P44" s="100">
        <v>70262866.859999999</v>
      </c>
      <c r="Q44" s="100">
        <v>70262866.859999999</v>
      </c>
      <c r="R44" s="100">
        <v>1046833.3300000001</v>
      </c>
      <c r="S44" s="100">
        <v>0</v>
      </c>
      <c r="T44" s="100">
        <v>0</v>
      </c>
      <c r="U44" s="100">
        <v>4484156.0900000017</v>
      </c>
      <c r="V44" s="100">
        <v>31706.436369556166</v>
      </c>
      <c r="W44" s="100">
        <v>0</v>
      </c>
      <c r="X44" s="100">
        <v>0</v>
      </c>
      <c r="Y44" s="100">
        <v>163622.72</v>
      </c>
      <c r="Z44" s="100">
        <v>0</v>
      </c>
      <c r="AA44" s="100">
        <v>0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18998.330000000002</v>
      </c>
      <c r="AJ44" s="100">
        <v>224141.87140032544</v>
      </c>
      <c r="AK44" s="100">
        <v>224141.87140032538</v>
      </c>
      <c r="AL44" s="56"/>
      <c r="AM44" s="1">
        <v>2</v>
      </c>
      <c r="AN44" s="34" t="str">
        <f>RevReqSumR!AB44</f>
        <v>Oct 2010 - Sep 2011</v>
      </c>
      <c r="AO44" s="57">
        <f>IF(B44&gt;'UpdatedRateCalc (1)'!$E$2,0,1)</f>
        <v>1</v>
      </c>
    </row>
    <row r="45" spans="1:41" hidden="1" outlineLevel="1" x14ac:dyDescent="0.2">
      <c r="A45" s="2">
        <f t="shared" si="2"/>
        <v>2011</v>
      </c>
      <c r="B45" s="99">
        <v>40817</v>
      </c>
      <c r="C45" s="100">
        <v>0</v>
      </c>
      <c r="D45" s="100">
        <v>0</v>
      </c>
      <c r="E45" s="100">
        <v>662686.4051846154</v>
      </c>
      <c r="F45" s="100">
        <v>0</v>
      </c>
      <c r="G45" s="100">
        <v>9981.1251846153864</v>
      </c>
      <c r="H45" s="100">
        <v>652705.28000000003</v>
      </c>
      <c r="I45" s="100">
        <v>638632.11</v>
      </c>
      <c r="J45" s="100">
        <v>14073.17</v>
      </c>
      <c r="K45" s="100">
        <v>814908.58</v>
      </c>
      <c r="L45" s="100">
        <v>0</v>
      </c>
      <c r="M45" s="100">
        <v>652705.28000000003</v>
      </c>
      <c r="N45" s="100">
        <v>162203.29999999993</v>
      </c>
      <c r="O45" s="100">
        <v>0</v>
      </c>
      <c r="P45" s="100">
        <v>70100663.560000002</v>
      </c>
      <c r="Q45" s="100">
        <v>70100663.560000002</v>
      </c>
      <c r="R45" s="100">
        <v>690473.17999999993</v>
      </c>
      <c r="S45" s="100">
        <v>0</v>
      </c>
      <c r="T45" s="100">
        <v>0</v>
      </c>
      <c r="U45" s="100">
        <v>5174629.2700000014</v>
      </c>
      <c r="V45" s="100">
        <v>42517.777191276706</v>
      </c>
      <c r="W45" s="100">
        <v>0</v>
      </c>
      <c r="X45" s="100">
        <v>0</v>
      </c>
      <c r="Y45" s="100">
        <v>124743.26</v>
      </c>
      <c r="Z45" s="100">
        <v>0</v>
      </c>
      <c r="AA45" s="100">
        <v>0</v>
      </c>
      <c r="AB45" s="100">
        <v>0</v>
      </c>
      <c r="AC45" s="100">
        <v>0</v>
      </c>
      <c r="AD45" s="100">
        <v>0</v>
      </c>
      <c r="AE45" s="100">
        <v>0</v>
      </c>
      <c r="AF45" s="100">
        <v>0</v>
      </c>
      <c r="AG45" s="100">
        <v>0</v>
      </c>
      <c r="AH45" s="100">
        <v>0</v>
      </c>
      <c r="AI45" s="100">
        <v>11536.740000000002</v>
      </c>
      <c r="AJ45" s="100">
        <v>188778.90237589207</v>
      </c>
      <c r="AK45" s="100">
        <v>188778.9023758921</v>
      </c>
      <c r="AL45" s="56"/>
      <c r="AM45" s="1">
        <v>2</v>
      </c>
      <c r="AN45" s="34" t="str">
        <f>RevReqSumR!AB45</f>
        <v>Oct 2011 - Sep 2012</v>
      </c>
      <c r="AO45" s="57">
        <f>IF(B45&gt;'UpdatedRateCalc (1)'!$E$2,0,1)</f>
        <v>1</v>
      </c>
    </row>
    <row r="46" spans="1:41" hidden="1" outlineLevel="1" collapsed="1" x14ac:dyDescent="0.2">
      <c r="A46" s="2">
        <f t="shared" si="2"/>
        <v>2011</v>
      </c>
      <c r="B46" s="99">
        <v>40848</v>
      </c>
      <c r="C46" s="100">
        <v>0</v>
      </c>
      <c r="D46" s="100">
        <v>0</v>
      </c>
      <c r="E46" s="100">
        <v>639891.63156923081</v>
      </c>
      <c r="F46" s="100">
        <v>0</v>
      </c>
      <c r="G46" s="100">
        <v>9552.5015692307697</v>
      </c>
      <c r="H46" s="100">
        <v>630339.13</v>
      </c>
      <c r="I46" s="100">
        <v>616870.31000000006</v>
      </c>
      <c r="J46" s="100">
        <v>13468.82</v>
      </c>
      <c r="K46" s="100">
        <v>766365.66</v>
      </c>
      <c r="L46" s="100">
        <v>0</v>
      </c>
      <c r="M46" s="100">
        <v>630339.13</v>
      </c>
      <c r="N46" s="100">
        <v>136026.53000000003</v>
      </c>
      <c r="O46" s="100">
        <v>0</v>
      </c>
      <c r="P46" s="100">
        <v>69964637.030000001</v>
      </c>
      <c r="Q46" s="100">
        <v>69964637.030000001</v>
      </c>
      <c r="R46" s="100">
        <v>651435.2300000001</v>
      </c>
      <c r="S46" s="100">
        <v>1859003.71</v>
      </c>
      <c r="T46" s="100">
        <v>-2625460.2400001381</v>
      </c>
      <c r="U46" s="100">
        <v>1341600.5499998638</v>
      </c>
      <c r="V46" s="100">
        <v>46078.616809906809</v>
      </c>
      <c r="W46" s="100">
        <v>4146.46</v>
      </c>
      <c r="X46" s="100">
        <v>0</v>
      </c>
      <c r="Y46" s="100">
        <v>115231.86</v>
      </c>
      <c r="Z46" s="100">
        <v>0</v>
      </c>
      <c r="AA46" s="100">
        <v>0</v>
      </c>
      <c r="AB46" s="100">
        <v>0</v>
      </c>
      <c r="AC46" s="100">
        <v>0</v>
      </c>
      <c r="AD46" s="100">
        <v>0</v>
      </c>
      <c r="AE46" s="100">
        <v>0</v>
      </c>
      <c r="AF46" s="100">
        <v>0</v>
      </c>
      <c r="AG46" s="100">
        <v>0</v>
      </c>
      <c r="AH46" s="100">
        <v>0</v>
      </c>
      <c r="AI46" s="100">
        <v>7311.7400000000007</v>
      </c>
      <c r="AJ46" s="100">
        <v>2807781.4183792761</v>
      </c>
      <c r="AK46" s="100">
        <v>2807781.4183792756</v>
      </c>
      <c r="AL46" s="56"/>
      <c r="AM46" s="1">
        <v>1</v>
      </c>
      <c r="AN46" s="34" t="str">
        <f>RevReqSumR!AB46</f>
        <v>Oct 2011 - Sep 2012</v>
      </c>
      <c r="AO46" s="57">
        <f>IF(B46&gt;'UpdatedRateCalc (1)'!$E$2,0,1)</f>
        <v>1</v>
      </c>
    </row>
    <row r="47" spans="1:41" hidden="1" outlineLevel="1" x14ac:dyDescent="0.2">
      <c r="A47" s="2">
        <f t="shared" si="2"/>
        <v>2011</v>
      </c>
      <c r="B47" s="99">
        <v>40878</v>
      </c>
      <c r="C47" s="100">
        <v>3090729</v>
      </c>
      <c r="D47" s="100">
        <v>0</v>
      </c>
      <c r="E47" s="100">
        <v>663222.20256923069</v>
      </c>
      <c r="F47" s="100">
        <v>0</v>
      </c>
      <c r="G47" s="100">
        <v>9954.0325692307706</v>
      </c>
      <c r="H47" s="100">
        <v>653268.16999999993</v>
      </c>
      <c r="I47" s="100">
        <v>639233.19999999995</v>
      </c>
      <c r="J47" s="100">
        <v>14034.97</v>
      </c>
      <c r="K47" s="100">
        <v>609205.98</v>
      </c>
      <c r="L47" s="100">
        <v>0</v>
      </c>
      <c r="M47" s="100">
        <v>609205.98</v>
      </c>
      <c r="N47" s="100">
        <v>0</v>
      </c>
      <c r="O47" s="100">
        <v>44062.189999999944</v>
      </c>
      <c r="P47" s="100">
        <v>73055366.030000001</v>
      </c>
      <c r="Q47" s="100">
        <v>73099428.219999999</v>
      </c>
      <c r="R47" s="100">
        <v>453617.08</v>
      </c>
      <c r="S47" s="100">
        <v>0</v>
      </c>
      <c r="T47" s="100">
        <v>0</v>
      </c>
      <c r="U47" s="100">
        <v>1795217.6299998639</v>
      </c>
      <c r="V47" s="100">
        <v>12794.333071916511</v>
      </c>
      <c r="W47" s="100">
        <v>62735.68</v>
      </c>
      <c r="X47" s="100">
        <v>0</v>
      </c>
      <c r="Y47" s="100">
        <v>155891.20000000001</v>
      </c>
      <c r="Z47" s="100">
        <v>0</v>
      </c>
      <c r="AA47" s="100">
        <v>0</v>
      </c>
      <c r="AB47" s="100">
        <v>0</v>
      </c>
      <c r="AC47" s="100">
        <v>0</v>
      </c>
      <c r="AD47" s="100">
        <v>0</v>
      </c>
      <c r="AE47" s="100">
        <v>0</v>
      </c>
      <c r="AF47" s="100">
        <v>0</v>
      </c>
      <c r="AG47" s="100">
        <v>0</v>
      </c>
      <c r="AH47" s="100">
        <v>0</v>
      </c>
      <c r="AI47" s="100">
        <v>11798.230000000001</v>
      </c>
      <c r="AJ47" s="100">
        <v>253173.47564114729</v>
      </c>
      <c r="AK47" s="100">
        <v>253173.47564114732</v>
      </c>
      <c r="AL47" s="56"/>
      <c r="AM47" s="1">
        <v>2</v>
      </c>
      <c r="AN47" s="34" t="str">
        <f>RevReqSumR!AB47</f>
        <v>Oct 2011 - Sep 2012</v>
      </c>
      <c r="AO47" s="57">
        <f>IF(B47&gt;'UpdatedRateCalc (1)'!$E$2,0,1)</f>
        <v>1</v>
      </c>
    </row>
    <row r="48" spans="1:41" hidden="1" outlineLevel="1" x14ac:dyDescent="0.2">
      <c r="A48" s="2">
        <f t="shared" si="2"/>
        <v>2012</v>
      </c>
      <c r="B48" s="99">
        <v>40909</v>
      </c>
      <c r="C48" s="100">
        <v>0</v>
      </c>
      <c r="D48" s="100">
        <v>0</v>
      </c>
      <c r="E48" s="100">
        <v>689555.61021538463</v>
      </c>
      <c r="F48" s="100">
        <v>0</v>
      </c>
      <c r="G48" s="100">
        <v>10077.630215384617</v>
      </c>
      <c r="H48" s="100">
        <v>679477.98</v>
      </c>
      <c r="I48" s="100">
        <v>665268.74</v>
      </c>
      <c r="J48" s="100">
        <v>14209.24</v>
      </c>
      <c r="K48" s="100">
        <v>665475</v>
      </c>
      <c r="L48" s="100">
        <v>0</v>
      </c>
      <c r="M48" s="100">
        <v>665475</v>
      </c>
      <c r="N48" s="100">
        <v>0</v>
      </c>
      <c r="O48" s="100">
        <v>58065.169999999925</v>
      </c>
      <c r="P48" s="100">
        <v>73055366.030000001</v>
      </c>
      <c r="Q48" s="100">
        <v>73113431.200000003</v>
      </c>
      <c r="R48" s="100">
        <v>517613.46</v>
      </c>
      <c r="S48" s="100">
        <v>0</v>
      </c>
      <c r="T48" s="100">
        <v>0</v>
      </c>
      <c r="U48" s="100">
        <v>2312831.0899998639</v>
      </c>
      <c r="V48" s="100">
        <v>17091.333118891853</v>
      </c>
      <c r="W48" s="100">
        <v>0</v>
      </c>
      <c r="X48" s="100">
        <v>0</v>
      </c>
      <c r="Y48" s="100">
        <v>147861.54</v>
      </c>
      <c r="Z48" s="100">
        <v>0</v>
      </c>
      <c r="AA48" s="100">
        <v>0</v>
      </c>
      <c r="AB48" s="100">
        <v>0</v>
      </c>
      <c r="AC48" s="100">
        <v>0</v>
      </c>
      <c r="AD48" s="100">
        <v>0</v>
      </c>
      <c r="AE48" s="100">
        <v>0</v>
      </c>
      <c r="AF48" s="100">
        <v>0</v>
      </c>
      <c r="AG48" s="100">
        <v>0</v>
      </c>
      <c r="AH48" s="100">
        <v>0</v>
      </c>
      <c r="AI48" s="100">
        <v>5139.9500000000007</v>
      </c>
      <c r="AJ48" s="100">
        <v>180170.45333427651</v>
      </c>
      <c r="AK48" s="100">
        <v>180170.45333427651</v>
      </c>
      <c r="AL48" s="56"/>
      <c r="AM48" s="1">
        <v>2</v>
      </c>
      <c r="AN48" s="34" t="str">
        <f>RevReqSumR!AB48</f>
        <v>Oct 2011 - Sep 2012</v>
      </c>
      <c r="AO48" s="57">
        <f>IF(B48&gt;'UpdatedRateCalc (1)'!$E$2,0,1)</f>
        <v>1</v>
      </c>
    </row>
    <row r="49" spans="1:41" hidden="1" outlineLevel="1" x14ac:dyDescent="0.2">
      <c r="A49" s="2">
        <f t="shared" si="2"/>
        <v>2012</v>
      </c>
      <c r="B49" s="99">
        <v>40940</v>
      </c>
      <c r="C49" s="100">
        <v>0</v>
      </c>
      <c r="D49" s="100">
        <v>0</v>
      </c>
      <c r="E49" s="100">
        <v>644989.63359999994</v>
      </c>
      <c r="F49" s="100">
        <v>0</v>
      </c>
      <c r="G49" s="100">
        <v>9389.463600000001</v>
      </c>
      <c r="H49" s="100">
        <v>635600.16999999993</v>
      </c>
      <c r="I49" s="100">
        <v>622361.23</v>
      </c>
      <c r="J49" s="100">
        <v>13238.94</v>
      </c>
      <c r="K49" s="100">
        <v>821275</v>
      </c>
      <c r="L49" s="100">
        <v>653.44999999999993</v>
      </c>
      <c r="M49" s="100">
        <v>693665.33999999985</v>
      </c>
      <c r="N49" s="100">
        <v>128263.1100000001</v>
      </c>
      <c r="O49" s="100">
        <v>0</v>
      </c>
      <c r="P49" s="100">
        <v>72927102.920000002</v>
      </c>
      <c r="Q49" s="100">
        <v>72927102.920000002</v>
      </c>
      <c r="R49" s="100">
        <v>646340.69999999995</v>
      </c>
      <c r="S49" s="100">
        <v>847852.2</v>
      </c>
      <c r="T49" s="100">
        <v>-1065707.29</v>
      </c>
      <c r="U49" s="100">
        <v>1045612.2999998638</v>
      </c>
      <c r="V49" s="100">
        <v>19877.526359070023</v>
      </c>
      <c r="W49" s="100">
        <v>18184</v>
      </c>
      <c r="X49" s="100">
        <v>0</v>
      </c>
      <c r="Y49" s="100">
        <v>175211.4</v>
      </c>
      <c r="Z49" s="100">
        <v>0</v>
      </c>
      <c r="AA49" s="100">
        <v>0</v>
      </c>
      <c r="AB49" s="100">
        <v>0</v>
      </c>
      <c r="AC49" s="100">
        <v>0</v>
      </c>
      <c r="AD49" s="100">
        <v>0</v>
      </c>
      <c r="AE49" s="100">
        <v>0</v>
      </c>
      <c r="AF49" s="100">
        <v>0</v>
      </c>
      <c r="AG49" s="100">
        <v>0</v>
      </c>
      <c r="AH49" s="100">
        <v>0</v>
      </c>
      <c r="AI49" s="100">
        <v>8183.5599999999995</v>
      </c>
      <c r="AJ49" s="100">
        <v>1296553.23995907</v>
      </c>
      <c r="AK49" s="100">
        <v>1296553.23995907</v>
      </c>
      <c r="AL49" s="56"/>
      <c r="AM49" s="1">
        <v>2</v>
      </c>
      <c r="AN49" s="34" t="str">
        <f>RevReqSumR!AB49</f>
        <v>Oct 2011 - Sep 2012</v>
      </c>
      <c r="AO49" s="57">
        <f>IF(B49&gt;'UpdatedRateCalc (1)'!$E$2,0,1)</f>
        <v>1</v>
      </c>
    </row>
    <row r="50" spans="1:41" hidden="1" outlineLevel="1" x14ac:dyDescent="0.2">
      <c r="A50" s="2">
        <f t="shared" si="2"/>
        <v>2012</v>
      </c>
      <c r="B50" s="99">
        <v>40969</v>
      </c>
      <c r="C50" s="100">
        <v>0</v>
      </c>
      <c r="D50" s="100">
        <v>0</v>
      </c>
      <c r="E50" s="100">
        <v>687815.40898461523</v>
      </c>
      <c r="F50" s="100">
        <v>0</v>
      </c>
      <c r="G50" s="100">
        <v>9956.138984615387</v>
      </c>
      <c r="H50" s="100">
        <v>677859.2699999999</v>
      </c>
      <c r="I50" s="100">
        <v>663821.32999999996</v>
      </c>
      <c r="J50" s="100">
        <v>14037.94</v>
      </c>
      <c r="K50" s="100">
        <v>799900</v>
      </c>
      <c r="L50" s="100">
        <v>119327.92</v>
      </c>
      <c r="M50" s="100">
        <v>677859.2699999999</v>
      </c>
      <c r="N50" s="100">
        <v>241368.65000000014</v>
      </c>
      <c r="O50" s="100">
        <v>0</v>
      </c>
      <c r="P50" s="100">
        <v>72685734.269999996</v>
      </c>
      <c r="Q50" s="100">
        <v>72685734.269999996</v>
      </c>
      <c r="R50" s="100">
        <v>609052.28</v>
      </c>
      <c r="S50" s="100">
        <v>180726.39</v>
      </c>
      <c r="T50" s="100">
        <v>-208222.62999999998</v>
      </c>
      <c r="U50" s="100">
        <v>1265715.5599998641</v>
      </c>
      <c r="V50" s="100">
        <v>6390.7254236644576</v>
      </c>
      <c r="W50" s="100">
        <v>17466.22</v>
      </c>
      <c r="X50" s="100">
        <v>0</v>
      </c>
      <c r="Y50" s="100">
        <v>190847.72</v>
      </c>
      <c r="Z50" s="100">
        <v>0</v>
      </c>
      <c r="AA50" s="100">
        <v>0</v>
      </c>
      <c r="AB50" s="100">
        <v>0</v>
      </c>
      <c r="AC50" s="100">
        <v>0</v>
      </c>
      <c r="AD50" s="100">
        <v>0</v>
      </c>
      <c r="AE50" s="100">
        <v>0</v>
      </c>
      <c r="AF50" s="100">
        <v>0</v>
      </c>
      <c r="AG50" s="100">
        <v>0</v>
      </c>
      <c r="AH50" s="100">
        <v>0</v>
      </c>
      <c r="AI50" s="100">
        <v>7921.2599999999993</v>
      </c>
      <c r="AJ50" s="100">
        <v>440804.69440827979</v>
      </c>
      <c r="AK50" s="100">
        <v>440804.69440827984</v>
      </c>
      <c r="AL50" s="56"/>
      <c r="AM50" s="1">
        <v>2</v>
      </c>
      <c r="AN50" s="34" t="str">
        <f>RevReqSumR!AB50</f>
        <v>Oct 2011 - Sep 2012</v>
      </c>
      <c r="AO50" s="57">
        <f>IF(B50&gt;'UpdatedRateCalc (1)'!$E$2,0,1)</f>
        <v>1</v>
      </c>
    </row>
    <row r="51" spans="1:41" hidden="1" outlineLevel="1" x14ac:dyDescent="0.2">
      <c r="A51" s="2">
        <f t="shared" si="2"/>
        <v>2012</v>
      </c>
      <c r="B51" s="99">
        <v>41000</v>
      </c>
      <c r="C51" s="100">
        <v>0</v>
      </c>
      <c r="D51" s="100">
        <v>0</v>
      </c>
      <c r="E51" s="100">
        <v>663392.97327692306</v>
      </c>
      <c r="F51" s="100">
        <v>0</v>
      </c>
      <c r="G51" s="100">
        <v>9562.0832769230783</v>
      </c>
      <c r="H51" s="100">
        <v>653830.89</v>
      </c>
      <c r="I51" s="100">
        <v>640348.56000000006</v>
      </c>
      <c r="J51" s="100">
        <v>13482.33</v>
      </c>
      <c r="K51" s="100">
        <v>1108175</v>
      </c>
      <c r="L51" s="100">
        <v>0</v>
      </c>
      <c r="M51" s="100">
        <v>653830.89</v>
      </c>
      <c r="N51" s="100">
        <v>454344.11</v>
      </c>
      <c r="O51" s="100">
        <v>0</v>
      </c>
      <c r="P51" s="100">
        <v>72231390.159999996</v>
      </c>
      <c r="Q51" s="100">
        <v>72231390.159999996</v>
      </c>
      <c r="R51" s="100">
        <v>799463.73</v>
      </c>
      <c r="S51" s="100">
        <v>0</v>
      </c>
      <c r="T51" s="100">
        <v>0</v>
      </c>
      <c r="U51" s="100">
        <v>2065179.2899998641</v>
      </c>
      <c r="V51" s="100">
        <v>11801.151358924773</v>
      </c>
      <c r="W51" s="100">
        <v>0</v>
      </c>
      <c r="X51" s="100">
        <v>0</v>
      </c>
      <c r="Y51" s="100">
        <v>308982.52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0">
        <v>0</v>
      </c>
      <c r="AG51" s="100">
        <v>0</v>
      </c>
      <c r="AH51" s="100">
        <v>0</v>
      </c>
      <c r="AI51" s="100">
        <v>7190.55</v>
      </c>
      <c r="AJ51" s="100">
        <v>337536.3046358478</v>
      </c>
      <c r="AK51" s="100">
        <v>337536.30463584786</v>
      </c>
      <c r="AL51" s="56"/>
      <c r="AM51" s="1">
        <v>1</v>
      </c>
      <c r="AN51" s="34" t="str">
        <f>RevReqSumR!AB51</f>
        <v>Oct 2011 - Sep 2012</v>
      </c>
      <c r="AO51" s="57">
        <f>IF(B51&gt;'UpdatedRateCalc (1)'!$E$2,0,1)</f>
        <v>1</v>
      </c>
    </row>
    <row r="52" spans="1:41" hidden="1" outlineLevel="1" x14ac:dyDescent="0.2">
      <c r="A52" s="2">
        <f t="shared" si="2"/>
        <v>2012</v>
      </c>
      <c r="B52" s="99">
        <v>41030</v>
      </c>
      <c r="C52" s="100">
        <v>16936</v>
      </c>
      <c r="D52" s="100">
        <v>0</v>
      </c>
      <c r="E52" s="100">
        <v>681224.35167692299</v>
      </c>
      <c r="F52" s="100">
        <v>0</v>
      </c>
      <c r="G52" s="100">
        <v>9799.2216769230781</v>
      </c>
      <c r="H52" s="100">
        <v>671425.12999999989</v>
      </c>
      <c r="I52" s="100">
        <v>657608.43999999994</v>
      </c>
      <c r="J52" s="100">
        <v>13816.69</v>
      </c>
      <c r="K52" s="100">
        <v>1415025</v>
      </c>
      <c r="L52" s="100">
        <v>286.69</v>
      </c>
      <c r="M52" s="100">
        <v>671425.12999999989</v>
      </c>
      <c r="N52" s="100">
        <v>743886.56</v>
      </c>
      <c r="O52" s="100">
        <v>0</v>
      </c>
      <c r="P52" s="100">
        <v>71504439.599999994</v>
      </c>
      <c r="Q52" s="100">
        <v>71504439.599999994</v>
      </c>
      <c r="R52" s="100">
        <v>1032372.45</v>
      </c>
      <c r="S52" s="100">
        <v>893255.23</v>
      </c>
      <c r="T52" s="100">
        <v>-1171924.06</v>
      </c>
      <c r="U52" s="100">
        <v>1032372.4499998642</v>
      </c>
      <c r="V52" s="100">
        <v>14657.972844552127</v>
      </c>
      <c r="W52" s="100">
        <v>22060</v>
      </c>
      <c r="X52" s="100">
        <v>0</v>
      </c>
      <c r="Y52" s="100">
        <v>382652.55</v>
      </c>
      <c r="Z52" s="100">
        <v>0</v>
      </c>
      <c r="AA52" s="100">
        <v>0</v>
      </c>
      <c r="AB52" s="100">
        <v>0</v>
      </c>
      <c r="AC52" s="100">
        <v>0</v>
      </c>
      <c r="AD52" s="100">
        <v>0</v>
      </c>
      <c r="AE52" s="100">
        <v>0</v>
      </c>
      <c r="AF52" s="100">
        <v>0</v>
      </c>
      <c r="AG52" s="100">
        <v>0</v>
      </c>
      <c r="AH52" s="100">
        <v>0</v>
      </c>
      <c r="AI52" s="100">
        <v>5702.61</v>
      </c>
      <c r="AJ52" s="100">
        <v>1606796.4145214753</v>
      </c>
      <c r="AK52" s="100">
        <v>1606796.4145214753</v>
      </c>
      <c r="AL52" s="56"/>
      <c r="AM52" s="1">
        <v>2</v>
      </c>
      <c r="AN52" s="34" t="str">
        <f>RevReqSumR!AB52</f>
        <v>Oct 2011 - Sep 2012</v>
      </c>
      <c r="AO52" s="57">
        <f>IF(B52&gt;'UpdatedRateCalc (1)'!$E$2,0,1)</f>
        <v>1</v>
      </c>
    </row>
    <row r="53" spans="1:41" hidden="1" outlineLevel="1" x14ac:dyDescent="0.2">
      <c r="A53" s="2">
        <f t="shared" si="2"/>
        <v>2012</v>
      </c>
      <c r="B53" s="99">
        <v>41061</v>
      </c>
      <c r="C53" s="100">
        <v>0</v>
      </c>
      <c r="D53" s="100">
        <v>0</v>
      </c>
      <c r="E53" s="100">
        <v>652554.05390769232</v>
      </c>
      <c r="F53" s="100">
        <v>0</v>
      </c>
      <c r="G53" s="100">
        <v>9349.5339076923083</v>
      </c>
      <c r="H53" s="100">
        <v>643204.52</v>
      </c>
      <c r="I53" s="100">
        <v>630021.88</v>
      </c>
      <c r="J53" s="100">
        <v>13182.64</v>
      </c>
      <c r="K53" s="100">
        <v>1278700</v>
      </c>
      <c r="L53" s="100">
        <v>0</v>
      </c>
      <c r="M53" s="100">
        <v>643204.52</v>
      </c>
      <c r="N53" s="100">
        <v>635495.48</v>
      </c>
      <c r="O53" s="100">
        <v>0</v>
      </c>
      <c r="P53" s="100">
        <v>70868944.11999999</v>
      </c>
      <c r="Q53" s="100">
        <v>70868944.11999999</v>
      </c>
      <c r="R53" s="100">
        <v>877205.83000000007</v>
      </c>
      <c r="S53" s="100">
        <v>0</v>
      </c>
      <c r="T53" s="100">
        <v>0</v>
      </c>
      <c r="U53" s="100">
        <v>1909578.2799998643</v>
      </c>
      <c r="V53" s="100">
        <v>9694.0440207165539</v>
      </c>
      <c r="W53" s="100">
        <v>0</v>
      </c>
      <c r="X53" s="100">
        <v>0</v>
      </c>
      <c r="Y53" s="100">
        <v>401754.08</v>
      </c>
      <c r="Z53" s="100">
        <v>0</v>
      </c>
      <c r="AA53" s="100">
        <v>0</v>
      </c>
      <c r="AB53" s="100">
        <v>0</v>
      </c>
      <c r="AC53" s="100">
        <v>0</v>
      </c>
      <c r="AD53" s="100">
        <v>0</v>
      </c>
      <c r="AE53" s="100">
        <v>0</v>
      </c>
      <c r="AF53" s="100">
        <v>0</v>
      </c>
      <c r="AG53" s="100">
        <v>0</v>
      </c>
      <c r="AH53" s="100">
        <v>0</v>
      </c>
      <c r="AI53" s="100">
        <v>3124.75</v>
      </c>
      <c r="AJ53" s="100">
        <v>423922.407928409</v>
      </c>
      <c r="AK53" s="100">
        <v>423922.40792840888</v>
      </c>
      <c r="AL53" s="56"/>
      <c r="AM53" s="1">
        <v>2</v>
      </c>
      <c r="AN53" s="34" t="str">
        <f>RevReqSumR!AB53</f>
        <v>Oct 2011 - Sep 2012</v>
      </c>
      <c r="AO53" s="57">
        <f>IF(B53&gt;'UpdatedRateCalc (1)'!$E$2,0,1)</f>
        <v>1</v>
      </c>
    </row>
    <row r="54" spans="1:41" hidden="1" outlineLevel="1" x14ac:dyDescent="0.2">
      <c r="A54" s="2">
        <f t="shared" si="2"/>
        <v>2012</v>
      </c>
      <c r="B54" s="99">
        <v>41091</v>
      </c>
      <c r="C54" s="100">
        <v>0</v>
      </c>
      <c r="D54" s="100">
        <v>0</v>
      </c>
      <c r="E54" s="100">
        <v>668261.89046153857</v>
      </c>
      <c r="F54" s="100">
        <v>0</v>
      </c>
      <c r="G54" s="100">
        <v>9508.1604615384622</v>
      </c>
      <c r="H54" s="100">
        <v>658753.7300000001</v>
      </c>
      <c r="I54" s="100">
        <v>645347.43000000005</v>
      </c>
      <c r="J54" s="100">
        <v>13406.3</v>
      </c>
      <c r="K54" s="100">
        <v>1477250</v>
      </c>
      <c r="L54" s="100">
        <v>0</v>
      </c>
      <c r="M54" s="100">
        <v>658753.7300000001</v>
      </c>
      <c r="N54" s="100">
        <v>818496.2699999999</v>
      </c>
      <c r="O54" s="100">
        <v>0</v>
      </c>
      <c r="P54" s="100">
        <v>70050447.849999994</v>
      </c>
      <c r="Q54" s="100">
        <v>70050447.849999994</v>
      </c>
      <c r="R54" s="100">
        <v>983595.22</v>
      </c>
      <c r="S54" s="100">
        <v>769441.28000000003</v>
      </c>
      <c r="T54" s="100">
        <v>-1139729.8000000003</v>
      </c>
      <c r="U54" s="100">
        <v>984002.41999986349</v>
      </c>
      <c r="V54" s="100">
        <v>12684.810761924731</v>
      </c>
      <c r="W54" s="100">
        <v>22568.48</v>
      </c>
      <c r="X54" s="100">
        <v>0</v>
      </c>
      <c r="Y54" s="100">
        <v>493899.1</v>
      </c>
      <c r="Z54" s="100">
        <v>0</v>
      </c>
      <c r="AA54" s="100">
        <v>0</v>
      </c>
      <c r="AB54" s="100">
        <v>0</v>
      </c>
      <c r="AC54" s="100">
        <v>0</v>
      </c>
      <c r="AD54" s="100">
        <v>0</v>
      </c>
      <c r="AE54" s="100">
        <v>0</v>
      </c>
      <c r="AF54" s="100">
        <v>0</v>
      </c>
      <c r="AG54" s="100">
        <v>0</v>
      </c>
      <c r="AH54" s="100">
        <v>0</v>
      </c>
      <c r="AI54" s="100">
        <v>3987.3199999999997</v>
      </c>
      <c r="AJ54" s="100">
        <v>1682377.6712234637</v>
      </c>
      <c r="AK54" s="100">
        <v>1682377.6712234637</v>
      </c>
      <c r="AL54" s="56"/>
      <c r="AM54" s="1">
        <v>2</v>
      </c>
      <c r="AN54" s="34" t="str">
        <f>RevReqSumR!AB54</f>
        <v>Oct 2011 - Sep 2012</v>
      </c>
      <c r="AO54" s="57">
        <f>IF(B54&gt;'UpdatedRateCalc (1)'!$E$2,0,1)</f>
        <v>1</v>
      </c>
    </row>
    <row r="55" spans="1:41" hidden="1" outlineLevel="1" x14ac:dyDescent="0.2">
      <c r="A55" s="2">
        <f t="shared" si="2"/>
        <v>2012</v>
      </c>
      <c r="B55" s="99">
        <v>41122</v>
      </c>
      <c r="C55" s="100">
        <v>0</v>
      </c>
      <c r="D55" s="100">
        <v>0</v>
      </c>
      <c r="E55" s="100">
        <v>660565.16564615385</v>
      </c>
      <c r="F55" s="100">
        <v>0</v>
      </c>
      <c r="G55" s="100">
        <v>9347.2856461538468</v>
      </c>
      <c r="H55" s="100">
        <v>651217.88</v>
      </c>
      <c r="I55" s="100">
        <v>638038.41</v>
      </c>
      <c r="J55" s="100">
        <v>13179.47</v>
      </c>
      <c r="K55" s="100">
        <v>1387475</v>
      </c>
      <c r="L55" s="100">
        <v>294.44</v>
      </c>
      <c r="M55" s="100">
        <v>651217.88</v>
      </c>
      <c r="N55" s="100">
        <v>736551.55999999994</v>
      </c>
      <c r="O55" s="100">
        <v>0</v>
      </c>
      <c r="P55" s="100">
        <v>69313896.289999992</v>
      </c>
      <c r="Q55" s="100">
        <v>69313896.289999992</v>
      </c>
      <c r="R55" s="100">
        <v>923561.78</v>
      </c>
      <c r="S55" s="100">
        <v>0</v>
      </c>
      <c r="T55" s="100">
        <v>0</v>
      </c>
      <c r="U55" s="100">
        <v>1907564.1999998635</v>
      </c>
      <c r="V55" s="100">
        <v>9561.2981642096638</v>
      </c>
      <c r="W55" s="100">
        <v>0</v>
      </c>
      <c r="X55" s="100">
        <v>0</v>
      </c>
      <c r="Y55" s="100">
        <v>463913.22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0</v>
      </c>
      <c r="AG55" s="100">
        <v>0</v>
      </c>
      <c r="AH55" s="100">
        <v>0</v>
      </c>
      <c r="AI55" s="100">
        <v>6116.01</v>
      </c>
      <c r="AJ55" s="100">
        <v>488937.81381036347</v>
      </c>
      <c r="AK55" s="100">
        <v>488937.81381036347</v>
      </c>
      <c r="AL55" s="56"/>
      <c r="AM55" s="1">
        <v>2</v>
      </c>
      <c r="AN55" s="34" t="str">
        <f>RevReqSumR!AB55</f>
        <v>Oct 2011 - Sep 2012</v>
      </c>
      <c r="AO55" s="57">
        <f>IF(B55&gt;'UpdatedRateCalc (1)'!$E$2,0,1)</f>
        <v>1</v>
      </c>
    </row>
    <row r="56" spans="1:41" hidden="1" outlineLevel="1" x14ac:dyDescent="0.2">
      <c r="A56" s="2">
        <f t="shared" si="2"/>
        <v>2012</v>
      </c>
      <c r="B56" s="99">
        <v>41153</v>
      </c>
      <c r="C56" s="100">
        <v>0</v>
      </c>
      <c r="D56" s="100">
        <v>0</v>
      </c>
      <c r="E56" s="100">
        <v>632543.69624615379</v>
      </c>
      <c r="F56" s="100">
        <v>0</v>
      </c>
      <c r="G56" s="100">
        <v>8860.7462461538471</v>
      </c>
      <c r="H56" s="100">
        <v>623682.94999999995</v>
      </c>
      <c r="I56" s="100">
        <v>611189.49</v>
      </c>
      <c r="J56" s="100">
        <v>12493.46</v>
      </c>
      <c r="K56" s="100">
        <v>1302925</v>
      </c>
      <c r="L56" s="100">
        <v>0</v>
      </c>
      <c r="M56" s="100">
        <v>623682.94999999995</v>
      </c>
      <c r="N56" s="100">
        <v>679242.05</v>
      </c>
      <c r="O56" s="100">
        <v>0</v>
      </c>
      <c r="P56" s="100">
        <v>68634654.239999995</v>
      </c>
      <c r="Q56" s="100">
        <v>68634654.239999995</v>
      </c>
      <c r="R56" s="100">
        <v>856830.91</v>
      </c>
      <c r="S56" s="100">
        <v>0</v>
      </c>
      <c r="T56" s="100">
        <v>0</v>
      </c>
      <c r="U56" s="100">
        <v>2764395.1099998634</v>
      </c>
      <c r="V56" s="100">
        <v>17675.136422220668</v>
      </c>
      <c r="W56" s="100">
        <v>719.35000000000036</v>
      </c>
      <c r="X56" s="100">
        <v>0</v>
      </c>
      <c r="Y56" s="100">
        <v>446094.09</v>
      </c>
      <c r="Z56" s="100">
        <v>0</v>
      </c>
      <c r="AA56" s="100">
        <v>0</v>
      </c>
      <c r="AB56" s="100">
        <v>0</v>
      </c>
      <c r="AC56" s="100">
        <v>0</v>
      </c>
      <c r="AD56" s="100">
        <v>0</v>
      </c>
      <c r="AE56" s="100">
        <v>0</v>
      </c>
      <c r="AF56" s="100">
        <v>0</v>
      </c>
      <c r="AG56" s="100">
        <v>0</v>
      </c>
      <c r="AH56" s="100">
        <v>0</v>
      </c>
      <c r="AI56" s="100">
        <v>6106.6500000000005</v>
      </c>
      <c r="AJ56" s="100">
        <v>479455.97266837466</v>
      </c>
      <c r="AK56" s="100">
        <v>479455.97266837454</v>
      </c>
      <c r="AL56" s="56"/>
      <c r="AM56" s="1">
        <v>1</v>
      </c>
      <c r="AN56" s="34" t="str">
        <f>RevReqSumR!AB56</f>
        <v>Oct 2011 - Sep 2012</v>
      </c>
      <c r="AO56" s="57">
        <f>IF(B56&gt;'UpdatedRateCalc (1)'!$E$2,0,1)</f>
        <v>1</v>
      </c>
    </row>
    <row r="57" spans="1:41" hidden="1" outlineLevel="1" x14ac:dyDescent="0.2">
      <c r="A57" s="2">
        <f t="shared" si="2"/>
        <v>2012</v>
      </c>
      <c r="B57" s="99">
        <v>41183</v>
      </c>
      <c r="C57" s="100">
        <v>0</v>
      </c>
      <c r="D57" s="100">
        <v>0</v>
      </c>
      <c r="E57" s="100">
        <v>647301.21304615389</v>
      </c>
      <c r="F57" s="100">
        <v>0</v>
      </c>
      <c r="G57" s="100">
        <v>9016.9330461538484</v>
      </c>
      <c r="H57" s="100">
        <v>638284.28</v>
      </c>
      <c r="I57" s="100">
        <v>625570.6</v>
      </c>
      <c r="J57" s="100">
        <v>12713.68</v>
      </c>
      <c r="K57" s="100">
        <v>1059725</v>
      </c>
      <c r="L57" s="100">
        <v>1092.5</v>
      </c>
      <c r="M57" s="100">
        <v>638284.28</v>
      </c>
      <c r="N57" s="100">
        <v>422533.22</v>
      </c>
      <c r="O57" s="100">
        <v>0</v>
      </c>
      <c r="P57" s="100">
        <v>68212121.019999996</v>
      </c>
      <c r="Q57" s="100">
        <v>68212121.019999996</v>
      </c>
      <c r="R57" s="100">
        <v>691096.87</v>
      </c>
      <c r="S57" s="100">
        <v>618533.88</v>
      </c>
      <c r="T57" s="100">
        <v>-2145209.71</v>
      </c>
      <c r="U57" s="100">
        <v>691748.38999986369</v>
      </c>
      <c r="V57" s="100">
        <v>20340.815514105554</v>
      </c>
      <c r="W57" s="100">
        <v>0</v>
      </c>
      <c r="X57" s="100">
        <v>0</v>
      </c>
      <c r="Y57" s="100">
        <v>368628.13</v>
      </c>
      <c r="Z57" s="100">
        <v>0</v>
      </c>
      <c r="AA57" s="100">
        <v>0</v>
      </c>
      <c r="AB57" s="100">
        <v>0</v>
      </c>
      <c r="AC57" s="100">
        <v>0</v>
      </c>
      <c r="AD57" s="100">
        <v>0</v>
      </c>
      <c r="AE57" s="100">
        <v>0</v>
      </c>
      <c r="AF57" s="100">
        <v>0</v>
      </c>
      <c r="AG57" s="100">
        <v>0</v>
      </c>
      <c r="AH57" s="100">
        <v>0</v>
      </c>
      <c r="AI57" s="100">
        <v>4976.7999999999993</v>
      </c>
      <c r="AJ57" s="100">
        <v>2548172.3885602588</v>
      </c>
      <c r="AK57" s="100">
        <v>2548172.3885602588</v>
      </c>
      <c r="AL57" s="56"/>
      <c r="AM57" s="1">
        <v>2</v>
      </c>
      <c r="AN57" s="34" t="str">
        <f>RevReqSumR!AB57</f>
        <v>Oct 2012 - Sep 2013</v>
      </c>
      <c r="AO57" s="57">
        <f>IF(B57&gt;'UpdatedRateCalc (1)'!$E$2,0,1)</f>
        <v>1</v>
      </c>
    </row>
    <row r="58" spans="1:41" hidden="1" outlineLevel="1" x14ac:dyDescent="0.2">
      <c r="A58" s="2">
        <f t="shared" si="2"/>
        <v>2012</v>
      </c>
      <c r="B58" s="99">
        <v>41214</v>
      </c>
      <c r="C58" s="100">
        <v>0</v>
      </c>
      <c r="D58" s="100">
        <v>0</v>
      </c>
      <c r="E58" s="100">
        <v>622577.24773846148</v>
      </c>
      <c r="F58" s="100">
        <v>0</v>
      </c>
      <c r="G58" s="100">
        <v>8552.0677384615392</v>
      </c>
      <c r="H58" s="100">
        <v>614025.17999999993</v>
      </c>
      <c r="I58" s="100">
        <v>601966.94999999995</v>
      </c>
      <c r="J58" s="100">
        <v>12058.23</v>
      </c>
      <c r="K58" s="100">
        <v>697300</v>
      </c>
      <c r="L58" s="100">
        <v>24636.43</v>
      </c>
      <c r="M58" s="100">
        <v>614025.17999999993</v>
      </c>
      <c r="N58" s="100">
        <v>107911.25000000012</v>
      </c>
      <c r="O58" s="100">
        <v>0</v>
      </c>
      <c r="P58" s="100">
        <v>68104209.769999996</v>
      </c>
      <c r="Q58" s="100">
        <v>68104209.769999996</v>
      </c>
      <c r="R58" s="100">
        <v>371125.08</v>
      </c>
      <c r="S58" s="100">
        <v>0</v>
      </c>
      <c r="T58" s="100">
        <v>0</v>
      </c>
      <c r="U58" s="100">
        <v>1062873.4699998638</v>
      </c>
      <c r="V58" s="100">
        <v>6425.0651552535401</v>
      </c>
      <c r="W58" s="100">
        <v>0</v>
      </c>
      <c r="X58" s="100">
        <v>0</v>
      </c>
      <c r="Y58" s="100">
        <v>326174.92</v>
      </c>
      <c r="Z58" s="100">
        <v>0</v>
      </c>
      <c r="AA58" s="100">
        <v>0</v>
      </c>
      <c r="AB58" s="100">
        <v>0</v>
      </c>
      <c r="AC58" s="100">
        <v>0</v>
      </c>
      <c r="AD58" s="100">
        <v>0</v>
      </c>
      <c r="AE58" s="100">
        <v>0</v>
      </c>
      <c r="AF58" s="100">
        <v>0</v>
      </c>
      <c r="AG58" s="100">
        <v>0</v>
      </c>
      <c r="AH58" s="100">
        <v>0</v>
      </c>
      <c r="AI58" s="100">
        <v>5777.59</v>
      </c>
      <c r="AJ58" s="100">
        <v>346929.64289371506</v>
      </c>
      <c r="AK58" s="100">
        <v>346929.64289371506</v>
      </c>
      <c r="AL58" s="56"/>
      <c r="AM58" s="1">
        <v>2</v>
      </c>
      <c r="AN58" s="34" t="str">
        <f>RevReqSumR!AB58</f>
        <v>Oct 2012 - Sep 2013</v>
      </c>
      <c r="AO58" s="57">
        <f>IF(B58&gt;'UpdatedRateCalc (1)'!$E$2,0,1)</f>
        <v>1</v>
      </c>
    </row>
    <row r="59" spans="1:41" hidden="1" outlineLevel="1" x14ac:dyDescent="0.2">
      <c r="A59" s="2">
        <f t="shared" si="2"/>
        <v>2012</v>
      </c>
      <c r="B59" s="99">
        <v>41244</v>
      </c>
      <c r="C59" s="100">
        <v>0</v>
      </c>
      <c r="D59" s="100">
        <v>0</v>
      </c>
      <c r="E59" s="100">
        <v>642341.54543076921</v>
      </c>
      <c r="F59" s="100">
        <v>0</v>
      </c>
      <c r="G59" s="100">
        <v>8614.1254307692325</v>
      </c>
      <c r="H59" s="100">
        <v>633727.41999999993</v>
      </c>
      <c r="I59" s="100">
        <v>621581.68999999994</v>
      </c>
      <c r="J59" s="100">
        <v>12145.73</v>
      </c>
      <c r="K59" s="100">
        <v>486875</v>
      </c>
      <c r="L59" s="100">
        <v>-87.49</v>
      </c>
      <c r="M59" s="100">
        <v>486787.51</v>
      </c>
      <c r="N59" s="100">
        <v>0</v>
      </c>
      <c r="O59" s="100">
        <v>146939.90999999992</v>
      </c>
      <c r="P59" s="100">
        <v>68104209.769999996</v>
      </c>
      <c r="Q59" s="100">
        <v>68251149.679999992</v>
      </c>
      <c r="R59" s="100">
        <v>225049</v>
      </c>
      <c r="S59" s="100">
        <v>0</v>
      </c>
      <c r="T59" s="100">
        <v>0</v>
      </c>
      <c r="U59" s="100">
        <v>1287922.4699998638</v>
      </c>
      <c r="V59" s="100">
        <v>10092.900940776786</v>
      </c>
      <c r="W59" s="100">
        <v>27513</v>
      </c>
      <c r="X59" s="100">
        <v>0</v>
      </c>
      <c r="Y59" s="100">
        <v>261826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>
        <v>0</v>
      </c>
      <c r="AG59" s="100">
        <v>0</v>
      </c>
      <c r="AH59" s="100">
        <v>0</v>
      </c>
      <c r="AI59" s="100">
        <v>3961.6600000000003</v>
      </c>
      <c r="AJ59" s="100">
        <v>312007.68637154606</v>
      </c>
      <c r="AK59" s="100">
        <v>312007.68637154601</v>
      </c>
      <c r="AL59" s="56"/>
      <c r="AM59" s="1">
        <v>2</v>
      </c>
      <c r="AN59" s="34" t="str">
        <f>RevReqSumR!AB59</f>
        <v>Oct 2012 - Sep 2013</v>
      </c>
      <c r="AO59" s="57">
        <f>IF(B59&gt;'UpdatedRateCalc (1)'!$E$2,0,1)</f>
        <v>1</v>
      </c>
    </row>
    <row r="60" spans="1:41" hidden="1" outlineLevel="1" x14ac:dyDescent="0.2">
      <c r="A60" s="2">
        <f t="shared" si="2"/>
        <v>2013</v>
      </c>
      <c r="B60" s="99">
        <v>41275</v>
      </c>
      <c r="C60" s="100">
        <v>0</v>
      </c>
      <c r="D60" s="100">
        <v>0</v>
      </c>
      <c r="E60" s="100">
        <v>643886.38224615378</v>
      </c>
      <c r="F60" s="100">
        <v>0</v>
      </c>
      <c r="G60" s="100">
        <v>8651.4522461538472</v>
      </c>
      <c r="H60" s="100">
        <v>635234.92999999993</v>
      </c>
      <c r="I60" s="100">
        <v>623036.56999999995</v>
      </c>
      <c r="J60" s="100">
        <v>12198.36</v>
      </c>
      <c r="K60" s="100">
        <v>407075</v>
      </c>
      <c r="L60" s="100">
        <v>95</v>
      </c>
      <c r="M60" s="100">
        <v>407170</v>
      </c>
      <c r="N60" s="100">
        <v>0</v>
      </c>
      <c r="O60" s="100">
        <v>375004.83999999985</v>
      </c>
      <c r="P60" s="100">
        <v>68104209.769999996</v>
      </c>
      <c r="Q60" s="100">
        <v>68479214.609999999</v>
      </c>
      <c r="R60" s="100">
        <v>184306.42</v>
      </c>
      <c r="S60" s="100">
        <v>0</v>
      </c>
      <c r="T60" s="100">
        <v>0</v>
      </c>
      <c r="U60" s="100">
        <v>1472228.8899998637</v>
      </c>
      <c r="V60" s="100">
        <v>12204.037270261717</v>
      </c>
      <c r="W60" s="100">
        <v>0</v>
      </c>
      <c r="X60" s="100">
        <v>0</v>
      </c>
      <c r="Y60" s="100">
        <v>222768.58</v>
      </c>
      <c r="Z60" s="100">
        <v>0</v>
      </c>
      <c r="AA60" s="100">
        <v>0</v>
      </c>
      <c r="AB60" s="100">
        <v>0</v>
      </c>
      <c r="AC60" s="100">
        <v>0</v>
      </c>
      <c r="AD60" s="100">
        <v>0</v>
      </c>
      <c r="AE60" s="100">
        <v>0</v>
      </c>
      <c r="AF60" s="100">
        <v>0</v>
      </c>
      <c r="AG60" s="100">
        <v>0</v>
      </c>
      <c r="AH60" s="100">
        <v>0</v>
      </c>
      <c r="AI60" s="100">
        <v>6577.38</v>
      </c>
      <c r="AJ60" s="100">
        <v>250201.44951641554</v>
      </c>
      <c r="AK60" s="100">
        <v>250201.44951641557</v>
      </c>
      <c r="AL60" s="56"/>
      <c r="AM60" s="1">
        <v>2</v>
      </c>
      <c r="AN60" s="34" t="str">
        <f>RevReqSumR!AB60</f>
        <v>Oct 2012 - Sep 2013</v>
      </c>
      <c r="AO60" s="57">
        <f>IF(B60&gt;'UpdatedRateCalc (1)'!$E$2,0,1)</f>
        <v>1</v>
      </c>
    </row>
    <row r="61" spans="1:41" hidden="1" outlineLevel="1" x14ac:dyDescent="0.2">
      <c r="A61" s="2">
        <f t="shared" si="2"/>
        <v>2013</v>
      </c>
      <c r="B61" s="99">
        <v>41306</v>
      </c>
      <c r="C61" s="100">
        <v>0</v>
      </c>
      <c r="D61" s="100">
        <v>0</v>
      </c>
      <c r="E61" s="100">
        <v>583481.71489230776</v>
      </c>
      <c r="F61" s="100">
        <v>0</v>
      </c>
      <c r="G61" s="100">
        <v>7763.1548923076925</v>
      </c>
      <c r="H61" s="100">
        <v>575718.56000000006</v>
      </c>
      <c r="I61" s="100">
        <v>564772.68000000005</v>
      </c>
      <c r="J61" s="100">
        <v>10945.88</v>
      </c>
      <c r="K61" s="100">
        <v>455525</v>
      </c>
      <c r="L61" s="100">
        <v>1377.5</v>
      </c>
      <c r="M61" s="100">
        <v>456902.5</v>
      </c>
      <c r="N61" s="100">
        <v>0</v>
      </c>
      <c r="O61" s="100">
        <v>493820.89999999991</v>
      </c>
      <c r="P61" s="100">
        <v>68104209.769999996</v>
      </c>
      <c r="Q61" s="100">
        <v>68598030.670000002</v>
      </c>
      <c r="R61" s="100">
        <v>218843.8</v>
      </c>
      <c r="S61" s="100">
        <v>0</v>
      </c>
      <c r="T61" s="100">
        <v>0</v>
      </c>
      <c r="U61" s="100">
        <v>1691072.6899998637</v>
      </c>
      <c r="V61" s="100">
        <v>12609.738680842665</v>
      </c>
      <c r="W61" s="100">
        <v>0</v>
      </c>
      <c r="X61" s="100">
        <v>0</v>
      </c>
      <c r="Y61" s="100">
        <v>236681.2</v>
      </c>
      <c r="Z61" s="100">
        <v>0</v>
      </c>
      <c r="AA61" s="100">
        <v>0</v>
      </c>
      <c r="AB61" s="100">
        <v>0</v>
      </c>
      <c r="AC61" s="100">
        <v>0</v>
      </c>
      <c r="AD61" s="100">
        <v>0</v>
      </c>
      <c r="AE61" s="100">
        <v>0</v>
      </c>
      <c r="AF61" s="100">
        <v>0</v>
      </c>
      <c r="AG61" s="100">
        <v>0</v>
      </c>
      <c r="AH61" s="100">
        <v>0</v>
      </c>
      <c r="AI61" s="100">
        <v>6580.77</v>
      </c>
      <c r="AJ61" s="100">
        <v>263634.86357315042</v>
      </c>
      <c r="AK61" s="100">
        <v>263634.86357315036</v>
      </c>
      <c r="AL61" s="56"/>
      <c r="AM61" s="1">
        <v>1</v>
      </c>
      <c r="AN61" s="34" t="str">
        <f>RevReqSumR!AB61</f>
        <v>Oct 2012 - Sep 2013</v>
      </c>
      <c r="AO61" s="57">
        <f>IF(B61&gt;'UpdatedRateCalc (1)'!$E$2,0,1)</f>
        <v>1</v>
      </c>
    </row>
    <row r="62" spans="1:41" hidden="1" outlineLevel="1" x14ac:dyDescent="0.2">
      <c r="A62" s="2">
        <f t="shared" si="2"/>
        <v>2013</v>
      </c>
      <c r="B62" s="99">
        <v>41334</v>
      </c>
      <c r="C62" s="100">
        <v>0</v>
      </c>
      <c r="D62" s="100">
        <v>0</v>
      </c>
      <c r="E62" s="100">
        <v>647121.40630769229</v>
      </c>
      <c r="F62" s="100">
        <v>0</v>
      </c>
      <c r="G62" s="100">
        <v>8528.2163076923098</v>
      </c>
      <c r="H62" s="100">
        <v>638593.18999999994</v>
      </c>
      <c r="I62" s="100">
        <v>626568.59</v>
      </c>
      <c r="J62" s="100">
        <v>12024.6</v>
      </c>
      <c r="K62" s="100">
        <v>532475</v>
      </c>
      <c r="L62" s="100">
        <v>47.5</v>
      </c>
      <c r="M62" s="100">
        <v>532522.5</v>
      </c>
      <c r="N62" s="100">
        <v>0</v>
      </c>
      <c r="O62" s="100">
        <v>599891.58999999985</v>
      </c>
      <c r="P62" s="100">
        <v>68104209.769999996</v>
      </c>
      <c r="Q62" s="100">
        <v>68704101.359999999</v>
      </c>
      <c r="R62" s="100">
        <v>234154.48</v>
      </c>
      <c r="S62" s="100">
        <v>732545.4</v>
      </c>
      <c r="T62" s="100">
        <v>-957875.7699999999</v>
      </c>
      <c r="U62" s="100">
        <v>234805.99999986368</v>
      </c>
      <c r="V62" s="100">
        <v>12365.908043513771</v>
      </c>
      <c r="W62" s="100">
        <v>7360</v>
      </c>
      <c r="X62" s="100">
        <v>0</v>
      </c>
      <c r="Y62" s="100">
        <v>298320.52</v>
      </c>
      <c r="Z62" s="100">
        <v>0</v>
      </c>
      <c r="AA62" s="100">
        <v>0</v>
      </c>
      <c r="AB62" s="100">
        <v>0</v>
      </c>
      <c r="AC62" s="100">
        <v>0</v>
      </c>
      <c r="AD62" s="100">
        <v>0</v>
      </c>
      <c r="AE62" s="100">
        <v>0</v>
      </c>
      <c r="AF62" s="100">
        <v>0</v>
      </c>
      <c r="AG62" s="100">
        <v>0</v>
      </c>
      <c r="AH62" s="100">
        <v>0</v>
      </c>
      <c r="AI62" s="100">
        <v>6960.81</v>
      </c>
      <c r="AJ62" s="100">
        <v>1291411.2243512061</v>
      </c>
      <c r="AK62" s="100">
        <v>1291411.2243512061</v>
      </c>
      <c r="AL62" s="56"/>
      <c r="AM62" s="1">
        <v>2</v>
      </c>
      <c r="AN62" s="34" t="str">
        <f>RevReqSumR!AB62</f>
        <v>Oct 2012 - Sep 2013</v>
      </c>
      <c r="AO62" s="57">
        <f>IF(B62&gt;'UpdatedRateCalc (1)'!$E$2,0,1)</f>
        <v>1</v>
      </c>
    </row>
    <row r="63" spans="1:41" hidden="1" outlineLevel="1" x14ac:dyDescent="0.2">
      <c r="A63" s="2">
        <f t="shared" si="2"/>
        <v>2013</v>
      </c>
      <c r="B63" s="99">
        <v>41365</v>
      </c>
      <c r="C63" s="100">
        <v>0</v>
      </c>
      <c r="D63" s="100">
        <v>0</v>
      </c>
      <c r="E63" s="100">
        <v>627023.25793846161</v>
      </c>
      <c r="F63" s="100">
        <v>0</v>
      </c>
      <c r="G63" s="100">
        <v>8205.4879384615397</v>
      </c>
      <c r="H63" s="100">
        <v>618817.77</v>
      </c>
      <c r="I63" s="100">
        <v>607248.21</v>
      </c>
      <c r="J63" s="100">
        <v>11569.56</v>
      </c>
      <c r="K63" s="100">
        <v>1138575</v>
      </c>
      <c r="L63" s="100">
        <v>190</v>
      </c>
      <c r="M63" s="100">
        <v>1138765</v>
      </c>
      <c r="N63" s="100">
        <v>0</v>
      </c>
      <c r="O63" s="100">
        <v>79944.35999999987</v>
      </c>
      <c r="P63" s="100">
        <v>68104209.769999996</v>
      </c>
      <c r="Q63" s="100">
        <v>68184154.129999995</v>
      </c>
      <c r="R63" s="100">
        <v>468781.29</v>
      </c>
      <c r="S63" s="100">
        <v>0</v>
      </c>
      <c r="T63" s="100">
        <v>0</v>
      </c>
      <c r="U63" s="100">
        <v>703587.2899998636</v>
      </c>
      <c r="V63" s="100">
        <v>2282.2175362425801</v>
      </c>
      <c r="W63" s="100">
        <v>0</v>
      </c>
      <c r="X63" s="100">
        <v>0</v>
      </c>
      <c r="Y63" s="100">
        <v>669793.71</v>
      </c>
      <c r="Z63" s="100">
        <v>0</v>
      </c>
      <c r="AA63" s="100">
        <v>0</v>
      </c>
      <c r="AB63" s="100">
        <v>0</v>
      </c>
      <c r="AC63" s="100">
        <v>0</v>
      </c>
      <c r="AD63" s="100">
        <v>0</v>
      </c>
      <c r="AE63" s="100">
        <v>0</v>
      </c>
      <c r="AF63" s="100">
        <v>0</v>
      </c>
      <c r="AG63" s="100">
        <v>0</v>
      </c>
      <c r="AH63" s="100">
        <v>0</v>
      </c>
      <c r="AI63" s="100">
        <v>6798.2999999999993</v>
      </c>
      <c r="AJ63" s="100">
        <v>687079.71547470416</v>
      </c>
      <c r="AK63" s="100">
        <v>687079.71547470416</v>
      </c>
      <c r="AL63" s="56"/>
      <c r="AM63" s="1">
        <v>2</v>
      </c>
      <c r="AN63" s="34" t="str">
        <f>RevReqSumR!AB63</f>
        <v>Oct 2012 - Sep 2013</v>
      </c>
      <c r="AO63" s="57">
        <f>IF(B63&gt;'UpdatedRateCalc (1)'!$E$2,0,1)</f>
        <v>1</v>
      </c>
    </row>
    <row r="64" spans="1:41" hidden="1" outlineLevel="1" x14ac:dyDescent="0.2">
      <c r="A64" s="2">
        <f t="shared" si="2"/>
        <v>2013</v>
      </c>
      <c r="B64" s="99">
        <v>41395</v>
      </c>
      <c r="C64" s="100">
        <v>0</v>
      </c>
      <c r="D64" s="100">
        <v>0</v>
      </c>
      <c r="E64" s="100">
        <v>642982.32538461545</v>
      </c>
      <c r="F64" s="100">
        <v>0</v>
      </c>
      <c r="G64" s="100">
        <v>8366.795384615385</v>
      </c>
      <c r="H64" s="100">
        <v>634615.53</v>
      </c>
      <c r="I64" s="100">
        <v>622818.53</v>
      </c>
      <c r="J64" s="100">
        <v>11797</v>
      </c>
      <c r="K64" s="100">
        <v>1274425</v>
      </c>
      <c r="L64" s="100">
        <v>1852.5</v>
      </c>
      <c r="M64" s="100">
        <v>714559.8899999999</v>
      </c>
      <c r="N64" s="100">
        <v>561717.6100000001</v>
      </c>
      <c r="O64" s="100">
        <v>0</v>
      </c>
      <c r="P64" s="100">
        <v>67542492.159999996</v>
      </c>
      <c r="Q64" s="100">
        <v>67542492.159999996</v>
      </c>
      <c r="R64" s="100">
        <v>510601.73</v>
      </c>
      <c r="S64" s="100">
        <v>505853.21999998041</v>
      </c>
      <c r="T64" s="100">
        <v>-197082.55000003567</v>
      </c>
      <c r="U64" s="100">
        <v>511253.2499998475</v>
      </c>
      <c r="V64" s="100">
        <v>3295.0307896891131</v>
      </c>
      <c r="W64" s="100">
        <v>7744</v>
      </c>
      <c r="X64" s="100">
        <v>0</v>
      </c>
      <c r="Y64" s="100">
        <v>763823.27</v>
      </c>
      <c r="Z64" s="100">
        <v>0</v>
      </c>
      <c r="AA64" s="100">
        <v>0</v>
      </c>
      <c r="AB64" s="100">
        <v>0</v>
      </c>
      <c r="AC64" s="100">
        <v>0</v>
      </c>
      <c r="AD64" s="100">
        <v>0</v>
      </c>
      <c r="AE64" s="100">
        <v>0</v>
      </c>
      <c r="AF64" s="100">
        <v>0</v>
      </c>
      <c r="AG64" s="100">
        <v>0</v>
      </c>
      <c r="AH64" s="100">
        <v>0</v>
      </c>
      <c r="AI64" s="100">
        <v>8304.5</v>
      </c>
      <c r="AJ64" s="100">
        <v>988616.14617434028</v>
      </c>
      <c r="AK64" s="100">
        <v>988616.14617434016</v>
      </c>
      <c r="AL64" s="56"/>
      <c r="AM64" s="1">
        <v>2</v>
      </c>
      <c r="AN64" s="34" t="str">
        <f>RevReqSumR!AB64</f>
        <v>Oct 2012 - Sep 2013</v>
      </c>
      <c r="AO64" s="57">
        <f>IF(B64&gt;'UpdatedRateCalc (1)'!$E$2,0,1)</f>
        <v>1</v>
      </c>
    </row>
    <row r="65" spans="1:41" hidden="1" outlineLevel="1" x14ac:dyDescent="0.2">
      <c r="A65" s="2">
        <f t="shared" si="2"/>
        <v>2013</v>
      </c>
      <c r="B65" s="99">
        <v>41426</v>
      </c>
      <c r="C65" s="100">
        <v>0</v>
      </c>
      <c r="D65" s="100">
        <v>0</v>
      </c>
      <c r="E65" s="100">
        <v>616341.85587692307</v>
      </c>
      <c r="F65" s="100">
        <v>0</v>
      </c>
      <c r="G65" s="100">
        <v>7942.4058769230787</v>
      </c>
      <c r="H65" s="100">
        <v>608399.44999999995</v>
      </c>
      <c r="I65" s="100">
        <v>597200.82999999996</v>
      </c>
      <c r="J65" s="100">
        <v>11198.62</v>
      </c>
      <c r="K65" s="100">
        <v>1365150</v>
      </c>
      <c r="L65" s="100">
        <v>23672</v>
      </c>
      <c r="M65" s="100">
        <v>608399.44999999995</v>
      </c>
      <c r="N65" s="100">
        <v>780422.55</v>
      </c>
      <c r="O65" s="100">
        <v>0</v>
      </c>
      <c r="P65" s="100">
        <v>66762069.609999999</v>
      </c>
      <c r="Q65" s="100">
        <v>66762069.609999999</v>
      </c>
      <c r="R65" s="100">
        <v>536460.84</v>
      </c>
      <c r="S65" s="100">
        <v>0</v>
      </c>
      <c r="T65" s="100">
        <v>0</v>
      </c>
      <c r="U65" s="100">
        <v>1047714.0899998475</v>
      </c>
      <c r="V65" s="100">
        <v>4827.1980355713467</v>
      </c>
      <c r="W65" s="100">
        <v>-393.3</v>
      </c>
      <c r="X65" s="100">
        <v>0</v>
      </c>
      <c r="Y65" s="100">
        <v>828689.16</v>
      </c>
      <c r="Z65" s="100">
        <v>0</v>
      </c>
      <c r="AA65" s="100">
        <v>0</v>
      </c>
      <c r="AB65" s="100">
        <v>0</v>
      </c>
      <c r="AC65" s="100">
        <v>0</v>
      </c>
      <c r="AD65" s="100">
        <v>0</v>
      </c>
      <c r="AE65" s="100">
        <v>0</v>
      </c>
      <c r="AF65" s="100">
        <v>0</v>
      </c>
      <c r="AG65" s="100">
        <v>0</v>
      </c>
      <c r="AH65" s="100">
        <v>0</v>
      </c>
      <c r="AI65" s="100">
        <v>7803.58</v>
      </c>
      <c r="AJ65" s="100">
        <v>848869.04391249444</v>
      </c>
      <c r="AK65" s="100">
        <v>848869.04391249444</v>
      </c>
      <c r="AL65" s="56"/>
      <c r="AM65" s="1">
        <v>2</v>
      </c>
      <c r="AN65" s="34" t="str">
        <f>RevReqSumR!AB65</f>
        <v>Oct 2012 - Sep 2013</v>
      </c>
      <c r="AO65" s="57">
        <f>IF(B65&gt;'UpdatedRateCalc (1)'!$E$2,0,1)</f>
        <v>1</v>
      </c>
    </row>
    <row r="66" spans="1:41" hidden="1" outlineLevel="1" x14ac:dyDescent="0.2">
      <c r="A66" s="2">
        <f t="shared" si="2"/>
        <v>2013</v>
      </c>
      <c r="B66" s="99">
        <v>41456</v>
      </c>
      <c r="C66" s="100">
        <v>0</v>
      </c>
      <c r="D66" s="100">
        <v>0</v>
      </c>
      <c r="E66" s="100">
        <v>629513.8698153845</v>
      </c>
      <c r="F66" s="100">
        <v>0</v>
      </c>
      <c r="G66" s="100">
        <v>8032.4498153846162</v>
      </c>
      <c r="H66" s="100">
        <v>621481.41999999993</v>
      </c>
      <c r="I66" s="100">
        <v>610155.84</v>
      </c>
      <c r="J66" s="100">
        <v>11325.58</v>
      </c>
      <c r="K66" s="100">
        <v>1393175</v>
      </c>
      <c r="L66" s="100">
        <v>8977.5</v>
      </c>
      <c r="M66" s="100">
        <v>621481.41999999993</v>
      </c>
      <c r="N66" s="100">
        <v>780671.08000000007</v>
      </c>
      <c r="O66" s="100">
        <v>0</v>
      </c>
      <c r="P66" s="100">
        <v>65981398.530000001</v>
      </c>
      <c r="Q66" s="100">
        <v>65981398.530000001</v>
      </c>
      <c r="R66" s="100">
        <v>540493.24</v>
      </c>
      <c r="S66" s="100">
        <v>707961.8</v>
      </c>
      <c r="T66" s="100">
        <v>-339100.7699999999</v>
      </c>
      <c r="U66" s="100">
        <v>541144.75999984739</v>
      </c>
      <c r="V66" s="100">
        <v>7341.7159437165119</v>
      </c>
      <c r="W66" s="100">
        <v>7336</v>
      </c>
      <c r="X66" s="100">
        <v>0</v>
      </c>
      <c r="Y66" s="100">
        <v>852681.76</v>
      </c>
      <c r="Z66" s="100">
        <v>0</v>
      </c>
      <c r="AA66" s="100">
        <v>0</v>
      </c>
      <c r="AB66" s="100">
        <v>0</v>
      </c>
      <c r="AC66" s="100">
        <v>0</v>
      </c>
      <c r="AD66" s="100">
        <v>0</v>
      </c>
      <c r="AE66" s="100">
        <v>0</v>
      </c>
      <c r="AF66" s="100">
        <v>0</v>
      </c>
      <c r="AG66" s="100">
        <v>0</v>
      </c>
      <c r="AH66" s="100">
        <v>0</v>
      </c>
      <c r="AI66" s="100">
        <v>6608.75</v>
      </c>
      <c r="AJ66" s="100">
        <v>1221101.4457591011</v>
      </c>
      <c r="AK66" s="100">
        <v>1221101.4457591011</v>
      </c>
      <c r="AL66" s="56"/>
      <c r="AM66" s="1">
        <v>1</v>
      </c>
      <c r="AN66" s="34" t="str">
        <f>RevReqSumR!AB66</f>
        <v>Oct 2012 - Sep 2013</v>
      </c>
      <c r="AO66" s="57">
        <f>IF(B66&gt;'UpdatedRateCalc (1)'!$E$2,0,1)</f>
        <v>1</v>
      </c>
    </row>
    <row r="67" spans="1:41" hidden="1" outlineLevel="1" x14ac:dyDescent="0.2">
      <c r="A67" s="2">
        <f t="shared" si="2"/>
        <v>2013</v>
      </c>
      <c r="B67" s="99">
        <v>41487</v>
      </c>
      <c r="C67" s="100">
        <v>0</v>
      </c>
      <c r="D67" s="100">
        <v>0</v>
      </c>
      <c r="E67" s="100">
        <v>622028.0812461538</v>
      </c>
      <c r="F67" s="100">
        <v>0</v>
      </c>
      <c r="G67" s="100">
        <v>7876.5112461538465</v>
      </c>
      <c r="H67" s="100">
        <v>614151.56999999995</v>
      </c>
      <c r="I67" s="100">
        <v>603045.86</v>
      </c>
      <c r="J67" s="100">
        <v>11105.71</v>
      </c>
      <c r="K67" s="100">
        <v>1325725</v>
      </c>
      <c r="L67" s="100">
        <v>0</v>
      </c>
      <c r="M67" s="100">
        <v>614151.56999999995</v>
      </c>
      <c r="N67" s="100">
        <v>711573.43</v>
      </c>
      <c r="O67" s="100">
        <v>0</v>
      </c>
      <c r="P67" s="100">
        <v>65269825.100000001</v>
      </c>
      <c r="Q67" s="100">
        <v>65269825.100000001</v>
      </c>
      <c r="R67" s="100">
        <v>514688.31</v>
      </c>
      <c r="S67" s="100">
        <v>0</v>
      </c>
      <c r="T67" s="100">
        <v>0</v>
      </c>
      <c r="U67" s="100">
        <v>1055833.0699998473</v>
      </c>
      <c r="V67" s="100">
        <v>5258.0874537356904</v>
      </c>
      <c r="W67" s="100">
        <v>0</v>
      </c>
      <c r="X67" s="100">
        <v>0</v>
      </c>
      <c r="Y67" s="100">
        <v>811036.69</v>
      </c>
      <c r="Z67" s="100">
        <v>0</v>
      </c>
      <c r="AA67" s="100">
        <v>0</v>
      </c>
      <c r="AB67" s="100">
        <v>0</v>
      </c>
      <c r="AC67" s="100">
        <v>0</v>
      </c>
      <c r="AD67" s="100">
        <v>0</v>
      </c>
      <c r="AE67" s="100">
        <v>0</v>
      </c>
      <c r="AF67" s="100">
        <v>0</v>
      </c>
      <c r="AG67" s="100">
        <v>0</v>
      </c>
      <c r="AH67" s="100">
        <v>0</v>
      </c>
      <c r="AI67" s="100">
        <v>9895.2999999999993</v>
      </c>
      <c r="AJ67" s="100">
        <v>834066.58869988949</v>
      </c>
      <c r="AK67" s="100">
        <v>834066.58869988949</v>
      </c>
      <c r="AL67" s="56"/>
      <c r="AM67" s="1">
        <v>2</v>
      </c>
      <c r="AN67" s="34" t="str">
        <f>RevReqSumR!AB67</f>
        <v>Oct 2012 - Sep 2013</v>
      </c>
      <c r="AO67" s="57">
        <f>IF(B67&gt;'UpdatedRateCalc (1)'!$E$2,0,1)</f>
        <v>1</v>
      </c>
    </row>
    <row r="68" spans="1:41" hidden="1" outlineLevel="1" x14ac:dyDescent="0.2">
      <c r="A68" s="2">
        <f t="shared" si="2"/>
        <v>2013</v>
      </c>
      <c r="B68" s="99">
        <v>41518</v>
      </c>
      <c r="C68" s="100">
        <v>0</v>
      </c>
      <c r="D68" s="100">
        <v>0</v>
      </c>
      <c r="E68" s="100">
        <v>595625.1243692307</v>
      </c>
      <c r="F68" s="100">
        <v>0</v>
      </c>
      <c r="G68" s="100">
        <v>7447.9443692307705</v>
      </c>
      <c r="H68" s="100">
        <v>588177.17999999993</v>
      </c>
      <c r="I68" s="100">
        <v>577675.74</v>
      </c>
      <c r="J68" s="100">
        <v>10501.44</v>
      </c>
      <c r="K68" s="100">
        <v>1270150</v>
      </c>
      <c r="L68" s="100">
        <v>47.5</v>
      </c>
      <c r="M68" s="100">
        <v>588177.17999999993</v>
      </c>
      <c r="N68" s="100">
        <v>682020.32000000007</v>
      </c>
      <c r="O68" s="100">
        <v>0</v>
      </c>
      <c r="P68" s="100">
        <v>64587804.780000001</v>
      </c>
      <c r="Q68" s="100">
        <v>64587804.780000001</v>
      </c>
      <c r="R68" s="100">
        <v>593883</v>
      </c>
      <c r="S68" s="100">
        <v>0</v>
      </c>
      <c r="T68" s="100">
        <v>0</v>
      </c>
      <c r="U68" s="100">
        <v>1649716.0699998473</v>
      </c>
      <c r="V68" s="100">
        <v>9817.5107534781964</v>
      </c>
      <c r="W68" s="100">
        <v>2322.0100000000002</v>
      </c>
      <c r="X68" s="100">
        <v>0</v>
      </c>
      <c r="Y68" s="100">
        <v>676267</v>
      </c>
      <c r="Z68" s="100">
        <v>0</v>
      </c>
      <c r="AA68" s="100">
        <v>0</v>
      </c>
      <c r="AB68" s="100">
        <v>0</v>
      </c>
      <c r="AC68" s="100">
        <v>0</v>
      </c>
      <c r="AD68" s="100">
        <v>0</v>
      </c>
      <c r="AE68" s="100">
        <v>0</v>
      </c>
      <c r="AF68" s="100">
        <v>0</v>
      </c>
      <c r="AG68" s="100">
        <v>0</v>
      </c>
      <c r="AH68" s="100">
        <v>0</v>
      </c>
      <c r="AI68" s="100">
        <v>8722</v>
      </c>
      <c r="AJ68" s="100">
        <v>704576.46512270905</v>
      </c>
      <c r="AK68" s="100">
        <v>704576.46512270893</v>
      </c>
      <c r="AL68" s="56"/>
      <c r="AM68" s="1">
        <v>2</v>
      </c>
      <c r="AN68" s="34" t="str">
        <f>RevReqSumR!AB68</f>
        <v>Oct 2012 - Sep 2013</v>
      </c>
      <c r="AO68" s="57">
        <f>IF(B68&gt;'UpdatedRateCalc (1)'!$E$2,0,1)</f>
        <v>1</v>
      </c>
    </row>
    <row r="69" spans="1:41" hidden="1" outlineLevel="1" x14ac:dyDescent="0.2">
      <c r="A69" s="2">
        <f t="shared" si="2"/>
        <v>2013</v>
      </c>
      <c r="B69" s="99">
        <v>41548</v>
      </c>
      <c r="C69" s="100">
        <v>0</v>
      </c>
      <c r="D69" s="100">
        <v>0</v>
      </c>
      <c r="E69" s="100">
        <v>609027.5780615384</v>
      </c>
      <c r="F69" s="100">
        <v>0</v>
      </c>
      <c r="G69" s="100">
        <v>7503.5480615384631</v>
      </c>
      <c r="H69" s="100">
        <v>601524.02999999991</v>
      </c>
      <c r="I69" s="100">
        <v>590944.18999999994</v>
      </c>
      <c r="J69" s="100">
        <v>10579.84</v>
      </c>
      <c r="K69" s="100">
        <v>1228825</v>
      </c>
      <c r="L69" s="100">
        <v>40712.5</v>
      </c>
      <c r="M69" s="100">
        <v>601524.02999999991</v>
      </c>
      <c r="N69" s="100">
        <v>668013.47000000009</v>
      </c>
      <c r="O69" s="100">
        <v>0</v>
      </c>
      <c r="P69" s="100">
        <v>63919791.310000002</v>
      </c>
      <c r="Q69" s="100">
        <v>63919791.310000002</v>
      </c>
      <c r="R69" s="100">
        <v>512717.53</v>
      </c>
      <c r="S69" s="100">
        <v>1234550.6000000001</v>
      </c>
      <c r="T69" s="100">
        <v>-415165.47</v>
      </c>
      <c r="U69" s="100">
        <v>512717.52999984729</v>
      </c>
      <c r="V69" s="100">
        <v>11700.673349891853</v>
      </c>
      <c r="W69" s="100">
        <v>7357</v>
      </c>
      <c r="X69" s="100">
        <v>0</v>
      </c>
      <c r="Y69" s="100">
        <v>716107.47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0">
        <v>0</v>
      </c>
      <c r="AG69" s="100">
        <v>0</v>
      </c>
      <c r="AH69" s="100">
        <v>0</v>
      </c>
      <c r="AI69" s="100">
        <v>11618.83</v>
      </c>
      <c r="AJ69" s="100">
        <v>1169452.9914114303</v>
      </c>
      <c r="AK69" s="100">
        <v>1169452.9914114303</v>
      </c>
      <c r="AL69" s="56"/>
      <c r="AM69" s="1">
        <v>2</v>
      </c>
      <c r="AN69" s="34" t="str">
        <f>RevReqSumR!AB69</f>
        <v>Oct 2013 - Sep 2014</v>
      </c>
      <c r="AO69" s="57">
        <f>IF(B69&gt;'UpdatedRateCalc (1)'!$E$2,0,1)</f>
        <v>1</v>
      </c>
    </row>
    <row r="70" spans="1:41" hidden="1" outlineLevel="1" x14ac:dyDescent="0.2">
      <c r="A70" s="2">
        <f t="shared" si="2"/>
        <v>2013</v>
      </c>
      <c r="B70" s="99">
        <v>41579</v>
      </c>
      <c r="C70" s="100">
        <v>0</v>
      </c>
      <c r="D70" s="100">
        <v>0</v>
      </c>
      <c r="E70" s="100">
        <v>583423.48709230765</v>
      </c>
      <c r="F70" s="100">
        <v>0</v>
      </c>
      <c r="G70" s="100">
        <v>7099.4070923076933</v>
      </c>
      <c r="H70" s="100">
        <v>576324.07999999996</v>
      </c>
      <c r="I70" s="100">
        <v>566314.06999999995</v>
      </c>
      <c r="J70" s="100">
        <v>10010.01</v>
      </c>
      <c r="K70" s="100">
        <v>843600</v>
      </c>
      <c r="L70" s="100">
        <v>1377.5</v>
      </c>
      <c r="M70" s="100">
        <v>576324.07999999996</v>
      </c>
      <c r="N70" s="100">
        <v>268653.42000000004</v>
      </c>
      <c r="O70" s="100">
        <v>0</v>
      </c>
      <c r="P70" s="100">
        <v>63651137.890000001</v>
      </c>
      <c r="Q70" s="100">
        <v>63651137.890000001</v>
      </c>
      <c r="R70" s="100">
        <v>324812.64</v>
      </c>
      <c r="S70" s="100">
        <v>0</v>
      </c>
      <c r="T70" s="100">
        <v>0</v>
      </c>
      <c r="U70" s="100">
        <v>837530.16999984731</v>
      </c>
      <c r="V70" s="100">
        <v>4932.0561940644557</v>
      </c>
      <c r="W70" s="100">
        <v>-1240.3600000000001</v>
      </c>
      <c r="X70" s="100">
        <v>0</v>
      </c>
      <c r="Y70" s="100">
        <v>518787.36</v>
      </c>
      <c r="Z70" s="100">
        <v>0</v>
      </c>
      <c r="AA70" s="100">
        <v>0</v>
      </c>
      <c r="AB70" s="100">
        <v>0</v>
      </c>
      <c r="AC70" s="100">
        <v>0</v>
      </c>
      <c r="AD70" s="100">
        <v>0</v>
      </c>
      <c r="AE70" s="100">
        <v>0</v>
      </c>
      <c r="AF70" s="100">
        <v>0</v>
      </c>
      <c r="AG70" s="100">
        <v>0</v>
      </c>
      <c r="AH70" s="100">
        <v>0</v>
      </c>
      <c r="AI70" s="100">
        <v>6639.71</v>
      </c>
      <c r="AJ70" s="100">
        <v>536218.1732863721</v>
      </c>
      <c r="AK70" s="100">
        <v>536218.1732863721</v>
      </c>
      <c r="AL70" s="56"/>
      <c r="AM70" s="1">
        <v>2</v>
      </c>
      <c r="AN70" s="34" t="str">
        <f>RevReqSumR!AB70</f>
        <v>Oct 2013 - Sep 2014</v>
      </c>
      <c r="AO70" s="57">
        <f>IF(B70&gt;'UpdatedRateCalc (1)'!$E$2,0,1)</f>
        <v>1</v>
      </c>
    </row>
    <row r="71" spans="1:41" hidden="1" outlineLevel="1" x14ac:dyDescent="0.2">
      <c r="A71" s="2">
        <f t="shared" si="2"/>
        <v>2013</v>
      </c>
      <c r="B71" s="99">
        <v>41609</v>
      </c>
      <c r="C71" s="100">
        <v>0</v>
      </c>
      <c r="D71" s="100">
        <v>0</v>
      </c>
      <c r="E71" s="100">
        <v>600391.45006153849</v>
      </c>
      <c r="F71" s="100">
        <v>0</v>
      </c>
      <c r="G71" s="100">
        <v>7218.6500615384621</v>
      </c>
      <c r="H71" s="100">
        <v>593172.80000000005</v>
      </c>
      <c r="I71" s="100">
        <v>582994.66</v>
      </c>
      <c r="J71" s="100">
        <v>10178.14</v>
      </c>
      <c r="K71" s="100">
        <v>702050</v>
      </c>
      <c r="L71" s="100">
        <v>142.5</v>
      </c>
      <c r="M71" s="100">
        <v>593172.80000000005</v>
      </c>
      <c r="N71" s="100">
        <v>109019.69999999995</v>
      </c>
      <c r="O71" s="100">
        <v>0</v>
      </c>
      <c r="P71" s="100">
        <v>63542118.189999998</v>
      </c>
      <c r="Q71" s="100">
        <v>63542118.189999998</v>
      </c>
      <c r="R71" s="100">
        <v>268789.08</v>
      </c>
      <c r="S71" s="100">
        <v>645724</v>
      </c>
      <c r="T71" s="100">
        <v>-191806.17000001762</v>
      </c>
      <c r="U71" s="100">
        <v>268789.07999982964</v>
      </c>
      <c r="V71" s="100">
        <v>3136.2221120233598</v>
      </c>
      <c r="W71" s="100">
        <v>6642</v>
      </c>
      <c r="X71" s="100">
        <v>0</v>
      </c>
      <c r="Y71" s="100">
        <v>433260.92</v>
      </c>
      <c r="Z71" s="100">
        <v>0</v>
      </c>
      <c r="AA71" s="100">
        <v>0</v>
      </c>
      <c r="AB71" s="100">
        <v>0</v>
      </c>
      <c r="AC71" s="100">
        <v>0</v>
      </c>
      <c r="AD71" s="100">
        <v>0</v>
      </c>
      <c r="AE71" s="100">
        <v>0</v>
      </c>
      <c r="AF71" s="100">
        <v>0</v>
      </c>
      <c r="AG71" s="100">
        <v>0</v>
      </c>
      <c r="AH71" s="100">
        <v>0</v>
      </c>
      <c r="AI71" s="100">
        <v>8511.1</v>
      </c>
      <c r="AJ71" s="100">
        <v>650575.06217357935</v>
      </c>
      <c r="AK71" s="100">
        <v>650575.06217357947</v>
      </c>
      <c r="AL71" s="56"/>
      <c r="AM71" s="1">
        <v>1</v>
      </c>
      <c r="AN71" s="34" t="str">
        <f>RevReqSumR!AB71</f>
        <v>Oct 2013 - Sep 2014</v>
      </c>
      <c r="AO71" s="57">
        <f>IF(B71&gt;'UpdatedRateCalc (1)'!$E$2,0,1)</f>
        <v>1</v>
      </c>
    </row>
    <row r="72" spans="1:41" hidden="1" outlineLevel="1" x14ac:dyDescent="0.2">
      <c r="A72" s="2">
        <f t="shared" si="2"/>
        <v>2014</v>
      </c>
      <c r="B72" s="99">
        <v>41640</v>
      </c>
      <c r="C72" s="100">
        <v>0</v>
      </c>
      <c r="D72" s="100">
        <v>0</v>
      </c>
      <c r="E72" s="100">
        <v>599341.24655384617</v>
      </c>
      <c r="F72" s="100">
        <v>0</v>
      </c>
      <c r="G72" s="100">
        <v>7147.386553846155</v>
      </c>
      <c r="H72" s="100">
        <v>592193.86</v>
      </c>
      <c r="I72" s="100">
        <v>582116.19999999995</v>
      </c>
      <c r="J72" s="100">
        <v>10077.66</v>
      </c>
      <c r="K72" s="100">
        <v>279300</v>
      </c>
      <c r="L72" s="100">
        <v>29348.28</v>
      </c>
      <c r="M72" s="100">
        <v>308648.28000000003</v>
      </c>
      <c r="N72" s="100">
        <v>0</v>
      </c>
      <c r="O72" s="100">
        <v>283545.57999999996</v>
      </c>
      <c r="P72" s="100">
        <v>63542118.189999998</v>
      </c>
      <c r="Q72" s="100">
        <v>63825663.769999996</v>
      </c>
      <c r="R72" s="100">
        <v>103752.6</v>
      </c>
      <c r="S72" s="100">
        <v>0</v>
      </c>
      <c r="T72" s="100">
        <v>0</v>
      </c>
      <c r="U72" s="100">
        <v>372541.67999982962</v>
      </c>
      <c r="V72" s="100">
        <v>2563.0870294370584</v>
      </c>
      <c r="W72" s="100">
        <v>-1.03</v>
      </c>
      <c r="X72" s="100">
        <v>0</v>
      </c>
      <c r="Y72" s="100">
        <v>175547.4</v>
      </c>
      <c r="Z72" s="100">
        <v>0</v>
      </c>
      <c r="AA72" s="100">
        <v>0</v>
      </c>
      <c r="AB72" s="100">
        <v>0</v>
      </c>
      <c r="AC72" s="100">
        <v>0</v>
      </c>
      <c r="AD72" s="100">
        <v>0</v>
      </c>
      <c r="AE72" s="100">
        <v>0</v>
      </c>
      <c r="AF72" s="100">
        <v>0</v>
      </c>
      <c r="AG72" s="100">
        <v>0</v>
      </c>
      <c r="AH72" s="100">
        <v>0</v>
      </c>
      <c r="AI72" s="100">
        <v>9139.0400000000009</v>
      </c>
      <c r="AJ72" s="100">
        <v>194395.88358328326</v>
      </c>
      <c r="AK72" s="100">
        <v>194395.88358328323</v>
      </c>
      <c r="AL72" s="56"/>
      <c r="AM72" s="1">
        <v>2</v>
      </c>
      <c r="AN72" s="34" t="str">
        <f>RevReqSumR!AB72</f>
        <v>Oct 2013 - Sep 2014</v>
      </c>
      <c r="AO72" s="57">
        <f>IF(B72&gt;'UpdatedRateCalc (1)'!$E$2,0,1)</f>
        <v>1</v>
      </c>
    </row>
    <row r="73" spans="1:41" hidden="1" outlineLevel="1" x14ac:dyDescent="0.2">
      <c r="A73" s="2">
        <f t="shared" si="2"/>
        <v>2014</v>
      </c>
      <c r="B73" s="99">
        <v>41671</v>
      </c>
      <c r="C73" s="100">
        <v>0</v>
      </c>
      <c r="D73" s="100">
        <v>0</v>
      </c>
      <c r="E73" s="100">
        <v>543841.08189230773</v>
      </c>
      <c r="F73" s="100">
        <v>0</v>
      </c>
      <c r="G73" s="100">
        <v>6424.8718923076931</v>
      </c>
      <c r="H73" s="100">
        <v>537416.21000000008</v>
      </c>
      <c r="I73" s="100">
        <v>528357.28</v>
      </c>
      <c r="J73" s="100">
        <v>9058.93</v>
      </c>
      <c r="K73" s="100">
        <v>373350</v>
      </c>
      <c r="L73" s="100">
        <v>6272.5</v>
      </c>
      <c r="M73" s="100">
        <v>379622.5</v>
      </c>
      <c r="N73" s="100">
        <v>0</v>
      </c>
      <c r="O73" s="100">
        <v>441339.29000000004</v>
      </c>
      <c r="P73" s="100">
        <v>63542118.189999998</v>
      </c>
      <c r="Q73" s="100">
        <v>63983457.479999997</v>
      </c>
      <c r="R73" s="100">
        <v>144042.35999999999</v>
      </c>
      <c r="S73" s="100">
        <v>0</v>
      </c>
      <c r="T73" s="100">
        <v>0</v>
      </c>
      <c r="U73" s="100">
        <v>516584.03999982961</v>
      </c>
      <c r="V73" s="100">
        <v>3214.6224812481432</v>
      </c>
      <c r="W73" s="100">
        <v>0</v>
      </c>
      <c r="X73" s="100">
        <v>0</v>
      </c>
      <c r="Y73" s="100">
        <v>229307.64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>
        <v>0</v>
      </c>
      <c r="AG73" s="100">
        <v>0</v>
      </c>
      <c r="AH73" s="100">
        <v>0</v>
      </c>
      <c r="AI73" s="100">
        <v>7571.4</v>
      </c>
      <c r="AJ73" s="100">
        <v>246518.5343735558</v>
      </c>
      <c r="AK73" s="100">
        <v>246518.53437355586</v>
      </c>
      <c r="AL73" s="56"/>
      <c r="AM73" s="1">
        <v>2</v>
      </c>
      <c r="AN73" s="34" t="str">
        <f>RevReqSumR!AB73</f>
        <v>Oct 2013 - Sep 2014</v>
      </c>
      <c r="AO73" s="57">
        <f>IF(B73&gt;'UpdatedRateCalc (1)'!$E$2,0,1)</f>
        <v>1</v>
      </c>
    </row>
    <row r="74" spans="1:41" hidden="1" outlineLevel="1" x14ac:dyDescent="0.2">
      <c r="A74" s="2">
        <f t="shared" si="2"/>
        <v>2014</v>
      </c>
      <c r="B74" s="99">
        <v>41699</v>
      </c>
      <c r="C74" s="100">
        <v>0</v>
      </c>
      <c r="D74" s="100">
        <v>0</v>
      </c>
      <c r="E74" s="100">
        <v>603247.44721538457</v>
      </c>
      <c r="F74" s="100">
        <v>0</v>
      </c>
      <c r="G74" s="100">
        <v>7098.187215384617</v>
      </c>
      <c r="H74" s="100">
        <v>596149.26</v>
      </c>
      <c r="I74" s="100">
        <v>586140.97</v>
      </c>
      <c r="J74" s="100">
        <v>10008.290000000001</v>
      </c>
      <c r="K74" s="100">
        <v>323475</v>
      </c>
      <c r="L74" s="100">
        <v>100587.67</v>
      </c>
      <c r="M74" s="100">
        <v>424062.67</v>
      </c>
      <c r="N74" s="100">
        <v>0</v>
      </c>
      <c r="O74" s="100">
        <v>613425.88</v>
      </c>
      <c r="P74" s="100">
        <v>63542118.189999998</v>
      </c>
      <c r="Q74" s="100">
        <v>64155544.07</v>
      </c>
      <c r="R74" s="100">
        <v>124888.59</v>
      </c>
      <c r="S74" s="100">
        <v>515213.80000002665</v>
      </c>
      <c r="T74" s="100">
        <v>-1370.2399999772897</v>
      </c>
      <c r="U74" s="100">
        <v>124888.58999982564</v>
      </c>
      <c r="V74" s="100">
        <v>4750.4468743165107</v>
      </c>
      <c r="W74" s="100">
        <v>5762.08</v>
      </c>
      <c r="X74" s="100">
        <v>0</v>
      </c>
      <c r="Y74" s="100">
        <v>198586.41</v>
      </c>
      <c r="Z74" s="100">
        <v>0</v>
      </c>
      <c r="AA74" s="100">
        <v>0</v>
      </c>
      <c r="AB74" s="100">
        <v>0</v>
      </c>
      <c r="AC74" s="100">
        <v>0</v>
      </c>
      <c r="AD74" s="100">
        <v>0</v>
      </c>
      <c r="AE74" s="100">
        <v>0</v>
      </c>
      <c r="AF74" s="100">
        <v>0</v>
      </c>
      <c r="AG74" s="100">
        <v>0</v>
      </c>
      <c r="AH74" s="100">
        <v>0</v>
      </c>
      <c r="AI74" s="100">
        <v>6963.27</v>
      </c>
      <c r="AJ74" s="100">
        <v>224530.63408967835</v>
      </c>
      <c r="AK74" s="100">
        <v>224530.63408967841</v>
      </c>
      <c r="AL74" s="56"/>
      <c r="AM74" s="1">
        <v>2</v>
      </c>
      <c r="AN74" s="34" t="str">
        <f>RevReqSumR!AB74</f>
        <v>Oct 2013 - Sep 2014</v>
      </c>
      <c r="AO74" s="57">
        <f>IF(B74&gt;'UpdatedRateCalc (1)'!$E$2,0,1)</f>
        <v>1</v>
      </c>
    </row>
    <row r="75" spans="1:41" hidden="1" outlineLevel="1" x14ac:dyDescent="0.2">
      <c r="A75" s="2">
        <f t="shared" ref="A75:A138" si="3">YEAR(B75)</f>
        <v>2014</v>
      </c>
      <c r="B75" s="99">
        <v>41730</v>
      </c>
      <c r="C75" s="100">
        <v>0</v>
      </c>
      <c r="D75" s="100">
        <v>0</v>
      </c>
      <c r="E75" s="100">
        <v>585006.94907692308</v>
      </c>
      <c r="F75" s="100">
        <v>0</v>
      </c>
      <c r="G75" s="100">
        <v>6808.8990769230777</v>
      </c>
      <c r="H75" s="100">
        <v>578198.05000000005</v>
      </c>
      <c r="I75" s="100">
        <v>568597.65</v>
      </c>
      <c r="J75" s="100">
        <v>9600.4</v>
      </c>
      <c r="K75" s="100">
        <v>1014125</v>
      </c>
      <c r="L75" s="100">
        <v>81669.69</v>
      </c>
      <c r="M75" s="100">
        <v>1095794.69</v>
      </c>
      <c r="N75" s="100">
        <v>0</v>
      </c>
      <c r="O75" s="100">
        <v>95829.240000000165</v>
      </c>
      <c r="P75" s="100">
        <v>63542118.189999998</v>
      </c>
      <c r="Q75" s="100">
        <v>63637947.43</v>
      </c>
      <c r="R75" s="100">
        <v>390043.15</v>
      </c>
      <c r="S75" s="100">
        <v>0</v>
      </c>
      <c r="T75" s="100">
        <v>0</v>
      </c>
      <c r="U75" s="100">
        <v>514931.73999982566</v>
      </c>
      <c r="V75" s="100">
        <v>1254.5393584781955</v>
      </c>
      <c r="W75" s="100">
        <v>0</v>
      </c>
      <c r="X75" s="100">
        <v>0</v>
      </c>
      <c r="Y75" s="100">
        <v>624081.85</v>
      </c>
      <c r="Z75" s="100">
        <v>0</v>
      </c>
      <c r="AA75" s="100">
        <v>0</v>
      </c>
      <c r="AB75" s="100">
        <v>0</v>
      </c>
      <c r="AC75" s="100">
        <v>0</v>
      </c>
      <c r="AD75" s="100">
        <v>0</v>
      </c>
      <c r="AE75" s="100">
        <v>0</v>
      </c>
      <c r="AF75" s="100">
        <v>0</v>
      </c>
      <c r="AG75" s="100">
        <v>0</v>
      </c>
      <c r="AH75" s="100">
        <v>0</v>
      </c>
      <c r="AI75" s="100">
        <v>8044.1699999999992</v>
      </c>
      <c r="AJ75" s="100">
        <v>640189.4584354012</v>
      </c>
      <c r="AK75" s="100">
        <v>640189.45843540132</v>
      </c>
      <c r="AL75" s="56"/>
      <c r="AM75" s="1">
        <v>2</v>
      </c>
      <c r="AN75" s="34" t="str">
        <f>RevReqSumR!AB75</f>
        <v>Oct 2013 - Sep 2014</v>
      </c>
      <c r="AO75" s="57">
        <f>IF(B75&gt;'UpdatedRateCalc (1)'!$E$2,0,1)</f>
        <v>1</v>
      </c>
    </row>
    <row r="76" spans="1:41" hidden="1" outlineLevel="1" x14ac:dyDescent="0.2">
      <c r="A76" s="2">
        <f t="shared" si="3"/>
        <v>2014</v>
      </c>
      <c r="B76" s="99">
        <v>41760</v>
      </c>
      <c r="C76" s="100">
        <v>0</v>
      </c>
      <c r="D76" s="100">
        <v>0</v>
      </c>
      <c r="E76" s="100">
        <v>600057.21710769238</v>
      </c>
      <c r="F76" s="100">
        <v>0</v>
      </c>
      <c r="G76" s="100">
        <v>6879.1271076923085</v>
      </c>
      <c r="H76" s="100">
        <v>593178.09000000008</v>
      </c>
      <c r="I76" s="100">
        <v>583478.67000000004</v>
      </c>
      <c r="J76" s="100">
        <v>9699.42</v>
      </c>
      <c r="K76" s="100">
        <v>1311950</v>
      </c>
      <c r="L76" s="100">
        <v>33433</v>
      </c>
      <c r="M76" s="100">
        <v>689007.33000000031</v>
      </c>
      <c r="N76" s="100">
        <v>656375.66999999969</v>
      </c>
      <c r="O76" s="100">
        <v>0</v>
      </c>
      <c r="P76" s="100">
        <v>62885742.519999996</v>
      </c>
      <c r="Q76" s="100">
        <v>62885742.519999996</v>
      </c>
      <c r="R76" s="100">
        <v>499949.62</v>
      </c>
      <c r="S76" s="100">
        <v>0</v>
      </c>
      <c r="T76" s="100">
        <v>0</v>
      </c>
      <c r="U76" s="100">
        <v>1014881.3599998257</v>
      </c>
      <c r="V76" s="100">
        <v>5006.2580547192501</v>
      </c>
      <c r="W76" s="100">
        <v>0</v>
      </c>
      <c r="X76" s="100">
        <v>0</v>
      </c>
      <c r="Y76" s="100">
        <v>812000.37999997952</v>
      </c>
      <c r="Z76" s="100">
        <v>0</v>
      </c>
      <c r="AA76" s="100">
        <v>0</v>
      </c>
      <c r="AB76" s="100">
        <v>0</v>
      </c>
      <c r="AC76" s="100">
        <v>0</v>
      </c>
      <c r="AD76" s="100">
        <v>0</v>
      </c>
      <c r="AE76" s="100">
        <v>0</v>
      </c>
      <c r="AF76" s="100">
        <v>0</v>
      </c>
      <c r="AG76" s="100">
        <v>0</v>
      </c>
      <c r="AH76" s="100">
        <v>0</v>
      </c>
      <c r="AI76" s="100">
        <v>7360.6600000000008</v>
      </c>
      <c r="AJ76" s="100">
        <v>831246.42516239127</v>
      </c>
      <c r="AK76" s="100">
        <v>831246.42516239116</v>
      </c>
      <c r="AL76" s="56"/>
      <c r="AM76" s="1">
        <v>1</v>
      </c>
      <c r="AN76" s="34" t="str">
        <f>RevReqSumR!AB76</f>
        <v>Oct 2013 - Sep 2014</v>
      </c>
      <c r="AO76" s="57">
        <f>IF(B76&gt;'UpdatedRateCalc (1)'!$E$2,0,1)</f>
        <v>1</v>
      </c>
    </row>
    <row r="77" spans="1:41" hidden="1" outlineLevel="1" x14ac:dyDescent="0.2">
      <c r="A77" s="2">
        <f t="shared" si="3"/>
        <v>2014</v>
      </c>
      <c r="B77" s="99">
        <v>41791</v>
      </c>
      <c r="C77" s="100">
        <v>0</v>
      </c>
      <c r="D77" s="100">
        <v>0</v>
      </c>
      <c r="E77" s="100">
        <v>573845.50260000001</v>
      </c>
      <c r="F77" s="100">
        <v>0</v>
      </c>
      <c r="G77" s="100">
        <v>6470.8726000000015</v>
      </c>
      <c r="H77" s="100">
        <v>567374.63</v>
      </c>
      <c r="I77" s="100">
        <v>558250.84</v>
      </c>
      <c r="J77" s="100">
        <v>9123.7900000000009</v>
      </c>
      <c r="K77" s="100">
        <v>1274900</v>
      </c>
      <c r="L77" s="100">
        <v>1097.4100000000001</v>
      </c>
      <c r="M77" s="100">
        <v>567374.63</v>
      </c>
      <c r="N77" s="100">
        <v>708622.77999999991</v>
      </c>
      <c r="O77" s="100">
        <v>0</v>
      </c>
      <c r="P77" s="100">
        <v>62177119.739999995</v>
      </c>
      <c r="Q77" s="100">
        <v>62177119.739999995</v>
      </c>
      <c r="R77" s="100">
        <v>490152.08</v>
      </c>
      <c r="S77" s="100">
        <v>1059262.2</v>
      </c>
      <c r="T77" s="100">
        <v>44380.840000065975</v>
      </c>
      <c r="U77" s="100">
        <v>490152.07999989181</v>
      </c>
      <c r="V77" s="100">
        <v>1380.2426681686068</v>
      </c>
      <c r="W77" s="100">
        <v>10446.18</v>
      </c>
      <c r="X77" s="100">
        <v>0</v>
      </c>
      <c r="Y77" s="100">
        <v>784747.92</v>
      </c>
      <c r="Z77" s="100">
        <v>0</v>
      </c>
      <c r="AA77" s="100">
        <v>0</v>
      </c>
      <c r="AB77" s="100">
        <v>0</v>
      </c>
      <c r="AC77" s="100">
        <v>0</v>
      </c>
      <c r="AD77" s="100">
        <v>0</v>
      </c>
      <c r="AE77" s="100">
        <v>0</v>
      </c>
      <c r="AF77" s="100">
        <v>0</v>
      </c>
      <c r="AG77" s="100">
        <v>0</v>
      </c>
      <c r="AH77" s="100">
        <v>0</v>
      </c>
      <c r="AI77" s="100">
        <v>5688.14</v>
      </c>
      <c r="AJ77" s="100">
        <v>764352.51526810252</v>
      </c>
      <c r="AK77" s="100">
        <v>764352.51526810264</v>
      </c>
      <c r="AL77" s="56"/>
      <c r="AM77" s="1">
        <v>2</v>
      </c>
      <c r="AN77" s="34" t="str">
        <f>RevReqSumR!AB77</f>
        <v>Oct 2013 - Sep 2014</v>
      </c>
      <c r="AO77" s="57">
        <f>IF(B77&gt;'UpdatedRateCalc (1)'!$E$2,0,1)</f>
        <v>1</v>
      </c>
    </row>
    <row r="78" spans="1:41" hidden="1" outlineLevel="1" x14ac:dyDescent="0.2">
      <c r="A78" s="2">
        <f t="shared" si="3"/>
        <v>2014</v>
      </c>
      <c r="B78" s="99">
        <v>41821</v>
      </c>
      <c r="C78" s="100">
        <v>0</v>
      </c>
      <c r="D78" s="100">
        <v>0</v>
      </c>
      <c r="E78" s="100">
        <v>586099.56267692312</v>
      </c>
      <c r="F78" s="100">
        <v>0</v>
      </c>
      <c r="G78" s="100">
        <v>6526.582676923078</v>
      </c>
      <c r="H78" s="100">
        <v>579572.98</v>
      </c>
      <c r="I78" s="100">
        <v>570370.64</v>
      </c>
      <c r="J78" s="100">
        <v>9202.34</v>
      </c>
      <c r="K78" s="100">
        <v>1424050</v>
      </c>
      <c r="L78" s="100">
        <v>74734.25</v>
      </c>
      <c r="M78" s="100">
        <v>579572.98</v>
      </c>
      <c r="N78" s="100">
        <v>919211.27</v>
      </c>
      <c r="O78" s="100">
        <v>0</v>
      </c>
      <c r="P78" s="100">
        <v>61257908.469999991</v>
      </c>
      <c r="Q78" s="100">
        <v>61257908.469999991</v>
      </c>
      <c r="R78" s="100">
        <v>547284.9</v>
      </c>
      <c r="S78" s="100">
        <v>446427.77999999997</v>
      </c>
      <c r="T78" s="100">
        <v>-44637.049999991374</v>
      </c>
      <c r="U78" s="100">
        <v>546372.14999990049</v>
      </c>
      <c r="V78" s="100">
        <v>2245.8229264480169</v>
      </c>
      <c r="W78" s="100">
        <v>10182.780000000001</v>
      </c>
      <c r="X78" s="100">
        <v>0</v>
      </c>
      <c r="Y78" s="100">
        <v>876765.1</v>
      </c>
      <c r="Z78" s="100">
        <v>0</v>
      </c>
      <c r="AA78" s="100">
        <v>0</v>
      </c>
      <c r="AB78" s="100">
        <v>0</v>
      </c>
      <c r="AC78" s="100">
        <v>0</v>
      </c>
      <c r="AD78" s="100">
        <v>0</v>
      </c>
      <c r="AE78" s="100">
        <v>0</v>
      </c>
      <c r="AF78" s="100">
        <v>0</v>
      </c>
      <c r="AG78" s="100">
        <v>0</v>
      </c>
      <c r="AH78" s="100">
        <v>0</v>
      </c>
      <c r="AI78" s="100">
        <v>7761.58</v>
      </c>
      <c r="AJ78" s="100">
        <v>948118.91560336249</v>
      </c>
      <c r="AK78" s="100">
        <v>948118.91560336237</v>
      </c>
      <c r="AL78" s="56"/>
      <c r="AM78" s="1">
        <v>2</v>
      </c>
      <c r="AN78" s="34" t="str">
        <f>RevReqSumR!AB78</f>
        <v>Oct 2013 - Sep 2014</v>
      </c>
      <c r="AO78" s="57">
        <f>IF(B78&gt;'UpdatedRateCalc (1)'!$E$2,0,1)</f>
        <v>1</v>
      </c>
    </row>
    <row r="79" spans="1:41" hidden="1" outlineLevel="1" x14ac:dyDescent="0.2">
      <c r="A79" s="2">
        <f t="shared" si="3"/>
        <v>2014</v>
      </c>
      <c r="B79" s="99">
        <v>41852</v>
      </c>
      <c r="C79" s="100">
        <v>0</v>
      </c>
      <c r="D79" s="100">
        <v>0</v>
      </c>
      <c r="E79" s="100">
        <v>577595.95430769236</v>
      </c>
      <c r="F79" s="100">
        <v>0</v>
      </c>
      <c r="G79" s="100">
        <v>6337.5443076923084</v>
      </c>
      <c r="H79" s="100">
        <v>571258.41</v>
      </c>
      <c r="I79" s="100">
        <v>562322.61</v>
      </c>
      <c r="J79" s="100">
        <v>8935.7999999999993</v>
      </c>
      <c r="K79" s="100">
        <v>1392700</v>
      </c>
      <c r="L79" s="100">
        <v>1014.25</v>
      </c>
      <c r="M79" s="100">
        <v>571258.41</v>
      </c>
      <c r="N79" s="100">
        <v>822455.84</v>
      </c>
      <c r="O79" s="100">
        <v>0</v>
      </c>
      <c r="P79" s="100">
        <v>60435452.629999988</v>
      </c>
      <c r="Q79" s="100">
        <v>60435452.629999988</v>
      </c>
      <c r="R79" s="100">
        <v>527642.72</v>
      </c>
      <c r="S79" s="100">
        <v>0</v>
      </c>
      <c r="T79" s="100">
        <v>0</v>
      </c>
      <c r="U79" s="100">
        <v>1074014.8699999005</v>
      </c>
      <c r="V79" s="100">
        <v>5311.3556423658265</v>
      </c>
      <c r="W79" s="100">
        <v>0</v>
      </c>
      <c r="X79" s="100">
        <v>0</v>
      </c>
      <c r="Y79" s="100">
        <v>865057.28000000003</v>
      </c>
      <c r="Z79" s="100">
        <v>0</v>
      </c>
      <c r="AA79" s="100">
        <v>0</v>
      </c>
      <c r="AB79" s="100">
        <v>0</v>
      </c>
      <c r="AC79" s="100">
        <v>0</v>
      </c>
      <c r="AD79" s="100">
        <v>0</v>
      </c>
      <c r="AE79" s="100">
        <v>0</v>
      </c>
      <c r="AF79" s="100">
        <v>0</v>
      </c>
      <c r="AG79" s="100">
        <v>0</v>
      </c>
      <c r="AH79" s="100">
        <v>0</v>
      </c>
      <c r="AI79" s="100">
        <v>8606.2199999999993</v>
      </c>
      <c r="AJ79" s="100">
        <v>885312.39995005832</v>
      </c>
      <c r="AK79" s="100">
        <v>885312.39995005808</v>
      </c>
      <c r="AL79" s="56"/>
      <c r="AM79" s="1">
        <v>2</v>
      </c>
      <c r="AN79" s="34" t="str">
        <f>RevReqSumR!AB79</f>
        <v>Oct 2013 - Sep 2014</v>
      </c>
      <c r="AO79" s="57">
        <f>IF(B79&gt;'UpdatedRateCalc (1)'!$E$2,0,1)</f>
        <v>1</v>
      </c>
    </row>
    <row r="80" spans="1:41" hidden="1" outlineLevel="1" x14ac:dyDescent="0.2">
      <c r="A80" s="2">
        <f t="shared" si="3"/>
        <v>2014</v>
      </c>
      <c r="B80" s="99">
        <v>41883</v>
      </c>
      <c r="C80" s="100">
        <v>0</v>
      </c>
      <c r="D80" s="100">
        <v>0</v>
      </c>
      <c r="E80" s="100">
        <v>551456.57246153848</v>
      </c>
      <c r="F80" s="100">
        <v>0</v>
      </c>
      <c r="G80" s="100">
        <v>5945.5524615384629</v>
      </c>
      <c r="H80" s="100">
        <v>545511.02</v>
      </c>
      <c r="I80" s="100">
        <v>537127.92000000004</v>
      </c>
      <c r="J80" s="100">
        <v>8383.1</v>
      </c>
      <c r="K80" s="100">
        <v>1338550</v>
      </c>
      <c r="L80" s="100">
        <v>406.25</v>
      </c>
      <c r="M80" s="100">
        <v>545511.02</v>
      </c>
      <c r="N80" s="100">
        <v>793445.23</v>
      </c>
      <c r="O80" s="100">
        <v>0</v>
      </c>
      <c r="P80" s="100">
        <v>59642007.399999991</v>
      </c>
      <c r="Q80" s="100">
        <v>59642007.399999991</v>
      </c>
      <c r="R80" s="100">
        <v>504788.34</v>
      </c>
      <c r="S80" s="100">
        <v>0</v>
      </c>
      <c r="T80" s="100">
        <v>0</v>
      </c>
      <c r="U80" s="100">
        <v>1578803.2099999005</v>
      </c>
      <c r="V80" s="100">
        <v>9956.4190347768235</v>
      </c>
      <c r="W80" s="100">
        <v>-6563.19</v>
      </c>
      <c r="X80" s="100">
        <v>0</v>
      </c>
      <c r="Y80" s="100">
        <v>833761.66</v>
      </c>
      <c r="Z80" s="100">
        <v>0</v>
      </c>
      <c r="AA80" s="100">
        <v>0</v>
      </c>
      <c r="AB80" s="100">
        <v>0</v>
      </c>
      <c r="AC80" s="100">
        <v>0</v>
      </c>
      <c r="AD80" s="100">
        <v>0</v>
      </c>
      <c r="AE80" s="100">
        <v>0</v>
      </c>
      <c r="AF80" s="100">
        <v>0</v>
      </c>
      <c r="AG80" s="100">
        <v>0</v>
      </c>
      <c r="AH80" s="100">
        <v>0</v>
      </c>
      <c r="AI80" s="100">
        <v>6403.96</v>
      </c>
      <c r="AJ80" s="100">
        <v>849504.40149631526</v>
      </c>
      <c r="AK80" s="100">
        <v>849504.40149631526</v>
      </c>
      <c r="AL80" s="56"/>
      <c r="AM80" s="1">
        <v>2</v>
      </c>
      <c r="AN80" s="34" t="str">
        <f>RevReqSumR!AB80</f>
        <v>Oct 2013 - Sep 2014</v>
      </c>
      <c r="AO80" s="57">
        <f>IF(B80&gt;'UpdatedRateCalc (1)'!$E$2,0,1)</f>
        <v>1</v>
      </c>
    </row>
    <row r="81" spans="1:41" hidden="1" outlineLevel="1" x14ac:dyDescent="0.2">
      <c r="A81" s="2">
        <f t="shared" si="3"/>
        <v>2014</v>
      </c>
      <c r="B81" s="99">
        <v>41913</v>
      </c>
      <c r="C81" s="100">
        <v>0</v>
      </c>
      <c r="D81" s="100">
        <v>0</v>
      </c>
      <c r="E81" s="100">
        <v>562452.69392307696</v>
      </c>
      <c r="F81" s="100">
        <v>0</v>
      </c>
      <c r="G81" s="100">
        <v>5962.1839230769237</v>
      </c>
      <c r="H81" s="100">
        <v>556490.51</v>
      </c>
      <c r="I81" s="100">
        <v>548083.96</v>
      </c>
      <c r="J81" s="100">
        <v>8406.5499999999993</v>
      </c>
      <c r="K81" s="100">
        <v>1051650</v>
      </c>
      <c r="L81" s="100">
        <v>411.25</v>
      </c>
      <c r="M81" s="100">
        <v>556490.51</v>
      </c>
      <c r="N81" s="100">
        <v>495570.74</v>
      </c>
      <c r="O81" s="100">
        <v>0</v>
      </c>
      <c r="P81" s="100">
        <v>59146436.659999989</v>
      </c>
      <c r="Q81" s="100">
        <v>59146436.659999989</v>
      </c>
      <c r="R81" s="100">
        <v>370291.5</v>
      </c>
      <c r="S81" s="100">
        <v>1603029.05</v>
      </c>
      <c r="T81" s="100">
        <v>24225.840000000084</v>
      </c>
      <c r="U81" s="100">
        <v>370291.49999990058</v>
      </c>
      <c r="V81" s="100">
        <v>7316.3789495110314</v>
      </c>
      <c r="W81" s="100">
        <v>6950.03</v>
      </c>
      <c r="X81" s="100">
        <v>0</v>
      </c>
      <c r="Y81" s="100">
        <v>681358.5</v>
      </c>
      <c r="Z81" s="100">
        <v>0</v>
      </c>
      <c r="AA81" s="100">
        <v>0</v>
      </c>
      <c r="AB81" s="100">
        <v>0</v>
      </c>
      <c r="AC81" s="100">
        <v>0</v>
      </c>
      <c r="AD81" s="100">
        <v>0</v>
      </c>
      <c r="AE81" s="100">
        <v>0</v>
      </c>
      <c r="AF81" s="100">
        <v>0</v>
      </c>
      <c r="AG81" s="100">
        <v>0</v>
      </c>
      <c r="AH81" s="100">
        <v>0</v>
      </c>
      <c r="AI81" s="100">
        <v>5142.22</v>
      </c>
      <c r="AJ81" s="100">
        <v>682503.47287258785</v>
      </c>
      <c r="AK81" s="100">
        <v>682503.47287258785</v>
      </c>
      <c r="AL81" s="56"/>
      <c r="AM81" s="1">
        <v>1</v>
      </c>
      <c r="AN81" s="34" t="str">
        <f>RevReqSumR!AB81</f>
        <v>Oct 2014 - Sep 2015</v>
      </c>
      <c r="AO81" s="57">
        <f>IF(B81&gt;'UpdatedRateCalc (1)'!$E$2,0,1)</f>
        <v>1</v>
      </c>
    </row>
    <row r="82" spans="1:41" hidden="1" outlineLevel="1" x14ac:dyDescent="0.2">
      <c r="A82" s="2">
        <f t="shared" si="3"/>
        <v>2014</v>
      </c>
      <c r="B82" s="99">
        <v>41944</v>
      </c>
      <c r="C82" s="100">
        <v>0</v>
      </c>
      <c r="D82" s="100">
        <v>0</v>
      </c>
      <c r="E82" s="100">
        <v>539512.74889230775</v>
      </c>
      <c r="F82" s="100">
        <v>0</v>
      </c>
      <c r="G82" s="100">
        <v>5616.7388923076924</v>
      </c>
      <c r="H82" s="100">
        <v>533896.01</v>
      </c>
      <c r="I82" s="100">
        <v>525976.53</v>
      </c>
      <c r="J82" s="100">
        <v>7919.48</v>
      </c>
      <c r="K82" s="100">
        <v>772825</v>
      </c>
      <c r="L82" s="100">
        <v>87676.25</v>
      </c>
      <c r="M82" s="100">
        <v>533896.01</v>
      </c>
      <c r="N82" s="100">
        <v>326605.24</v>
      </c>
      <c r="O82" s="100">
        <v>0</v>
      </c>
      <c r="P82" s="100">
        <v>58819831.419999987</v>
      </c>
      <c r="Q82" s="100">
        <v>58819831.419999987</v>
      </c>
      <c r="R82" s="100">
        <v>294731.05</v>
      </c>
      <c r="S82" s="100">
        <v>0</v>
      </c>
      <c r="T82" s="100">
        <v>0</v>
      </c>
      <c r="U82" s="100">
        <v>665022.54999990063</v>
      </c>
      <c r="V82" s="100">
        <v>3466.4262755192922</v>
      </c>
      <c r="W82" s="100">
        <v>0</v>
      </c>
      <c r="X82" s="100">
        <v>0</v>
      </c>
      <c r="Y82" s="100">
        <v>478093.95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>
        <v>0</v>
      </c>
      <c r="AG82" s="100">
        <v>0</v>
      </c>
      <c r="AH82" s="100">
        <v>0</v>
      </c>
      <c r="AI82" s="100">
        <v>4185.6000000000004</v>
      </c>
      <c r="AJ82" s="100">
        <v>491362.71516782703</v>
      </c>
      <c r="AK82" s="100">
        <v>491362.71516782697</v>
      </c>
      <c r="AL82" s="56"/>
      <c r="AM82" s="1">
        <v>2</v>
      </c>
      <c r="AN82" s="34" t="str">
        <f>RevReqSumR!AB82</f>
        <v>Oct 2014 - Sep 2015</v>
      </c>
      <c r="AO82" s="57">
        <f>IF(B82&gt;'UpdatedRateCalc (1)'!$E$2,0,1)</f>
        <v>1</v>
      </c>
    </row>
    <row r="83" spans="1:41" hidden="1" outlineLevel="1" x14ac:dyDescent="0.2">
      <c r="A83" s="2">
        <f t="shared" si="3"/>
        <v>2014</v>
      </c>
      <c r="B83" s="99">
        <v>41974</v>
      </c>
      <c r="C83" s="100">
        <v>0</v>
      </c>
      <c r="D83" s="100">
        <v>0</v>
      </c>
      <c r="E83" s="100">
        <v>554848.35501538462</v>
      </c>
      <c r="F83" s="100">
        <v>0</v>
      </c>
      <c r="G83" s="100">
        <v>5692.0450153846159</v>
      </c>
      <c r="H83" s="100">
        <v>549156.31000000006</v>
      </c>
      <c r="I83" s="100">
        <v>541130.65</v>
      </c>
      <c r="J83" s="100">
        <v>8025.66</v>
      </c>
      <c r="K83" s="100">
        <v>541500</v>
      </c>
      <c r="L83" s="100">
        <v>575.36</v>
      </c>
      <c r="M83" s="100">
        <v>542075.36</v>
      </c>
      <c r="N83" s="100">
        <v>0</v>
      </c>
      <c r="O83" s="100">
        <v>7080.9500000000562</v>
      </c>
      <c r="P83" s="100">
        <v>58819831.419999987</v>
      </c>
      <c r="Q83" s="100">
        <v>58826912.36999999</v>
      </c>
      <c r="R83" s="100">
        <v>199853.4</v>
      </c>
      <c r="S83" s="100">
        <v>771272.80000000016</v>
      </c>
      <c r="T83" s="100">
        <v>106250.25000000559</v>
      </c>
      <c r="U83" s="100">
        <v>199853.39999990608</v>
      </c>
      <c r="V83" s="100">
        <v>1675.4496894151403</v>
      </c>
      <c r="W83" s="100">
        <v>7197.9699999999993</v>
      </c>
      <c r="X83" s="100">
        <v>0</v>
      </c>
      <c r="Y83" s="100">
        <v>341646.6</v>
      </c>
      <c r="Z83" s="100">
        <v>0</v>
      </c>
      <c r="AA83" s="100">
        <v>0</v>
      </c>
      <c r="AB83" s="100">
        <v>0</v>
      </c>
      <c r="AC83" s="100">
        <v>0</v>
      </c>
      <c r="AD83" s="100">
        <v>0</v>
      </c>
      <c r="AE83" s="100">
        <v>0</v>
      </c>
      <c r="AF83" s="100">
        <v>0</v>
      </c>
      <c r="AG83" s="100">
        <v>0</v>
      </c>
      <c r="AH83" s="100">
        <v>0</v>
      </c>
      <c r="AI83" s="100">
        <v>5902.9400000000005</v>
      </c>
      <c r="AJ83" s="100">
        <v>255864.75470479409</v>
      </c>
      <c r="AK83" s="100">
        <v>255864.75470479415</v>
      </c>
      <c r="AL83" s="56"/>
      <c r="AM83" s="1">
        <v>2</v>
      </c>
      <c r="AN83" s="34" t="str">
        <f>RevReqSumR!AB83</f>
        <v>Oct 2014 - Sep 2015</v>
      </c>
      <c r="AO83" s="57">
        <f>IF(B83&gt;'UpdatedRateCalc (1)'!$E$2,0,1)</f>
        <v>1</v>
      </c>
    </row>
    <row r="84" spans="1:41" hidden="1" outlineLevel="1" x14ac:dyDescent="0.2">
      <c r="A84" s="2">
        <f t="shared" si="3"/>
        <v>2015</v>
      </c>
      <c r="B84" s="99">
        <v>42005</v>
      </c>
      <c r="C84" s="100">
        <v>0</v>
      </c>
      <c r="D84" s="100">
        <v>0</v>
      </c>
      <c r="E84" s="100">
        <v>554895.5405692308</v>
      </c>
      <c r="F84" s="100">
        <v>0</v>
      </c>
      <c r="G84" s="100">
        <v>5642.7605692307698</v>
      </c>
      <c r="H84" s="100">
        <v>549252.78</v>
      </c>
      <c r="I84" s="100">
        <v>541296.61</v>
      </c>
      <c r="J84" s="100">
        <v>7956.17</v>
      </c>
      <c r="K84" s="100">
        <v>372400</v>
      </c>
      <c r="L84" s="100">
        <v>123595</v>
      </c>
      <c r="M84" s="100">
        <v>495995</v>
      </c>
      <c r="N84" s="100">
        <v>0</v>
      </c>
      <c r="O84" s="100">
        <v>60338.730000000098</v>
      </c>
      <c r="P84" s="100">
        <v>58819831.419999987</v>
      </c>
      <c r="Q84" s="100">
        <v>58880170.149999984</v>
      </c>
      <c r="R84" s="100">
        <v>140422.24</v>
      </c>
      <c r="S84" s="100">
        <v>0</v>
      </c>
      <c r="T84" s="100">
        <v>0</v>
      </c>
      <c r="U84" s="100">
        <v>340275.63999990607</v>
      </c>
      <c r="V84" s="100">
        <v>1923.7791431795238</v>
      </c>
      <c r="W84" s="100">
        <v>0</v>
      </c>
      <c r="X84" s="100">
        <v>0</v>
      </c>
      <c r="Y84" s="100">
        <v>231977.76</v>
      </c>
      <c r="Z84" s="100">
        <v>0</v>
      </c>
      <c r="AA84" s="100">
        <v>0</v>
      </c>
      <c r="AB84" s="100">
        <v>0</v>
      </c>
      <c r="AC84" s="100">
        <v>0</v>
      </c>
      <c r="AD84" s="100">
        <v>0</v>
      </c>
      <c r="AE84" s="100">
        <v>0</v>
      </c>
      <c r="AF84" s="100">
        <v>0</v>
      </c>
      <c r="AG84" s="100">
        <v>0</v>
      </c>
      <c r="AH84" s="100">
        <v>0</v>
      </c>
      <c r="AI84" s="100">
        <v>8206.5499999999993</v>
      </c>
      <c r="AJ84" s="100">
        <v>247750.8497124103</v>
      </c>
      <c r="AK84" s="100">
        <v>247750.8497124103</v>
      </c>
      <c r="AL84" s="56"/>
      <c r="AM84" s="1">
        <v>2</v>
      </c>
      <c r="AN84" s="34" t="str">
        <f>RevReqSumR!AB84</f>
        <v>Oct 2014 - Sep 2015</v>
      </c>
      <c r="AO84" s="57">
        <f>IF(B84&gt;'UpdatedRateCalc (1)'!$E$2,0,1)</f>
        <v>1</v>
      </c>
    </row>
    <row r="85" spans="1:41" hidden="1" outlineLevel="1" x14ac:dyDescent="0.2">
      <c r="A85" s="2">
        <f t="shared" si="3"/>
        <v>2015</v>
      </c>
      <c r="B85" s="99">
        <v>42036</v>
      </c>
      <c r="C85" s="100">
        <v>0</v>
      </c>
      <c r="D85" s="100">
        <v>0</v>
      </c>
      <c r="E85" s="100">
        <v>501675.42133846151</v>
      </c>
      <c r="F85" s="100">
        <v>0</v>
      </c>
      <c r="G85" s="100">
        <v>5042.7513384615395</v>
      </c>
      <c r="H85" s="100">
        <v>496632.67</v>
      </c>
      <c r="I85" s="100">
        <v>489522.5</v>
      </c>
      <c r="J85" s="100">
        <v>7110.17</v>
      </c>
      <c r="K85" s="100">
        <v>436525</v>
      </c>
      <c r="L85" s="100">
        <v>2465</v>
      </c>
      <c r="M85" s="100">
        <v>438990</v>
      </c>
      <c r="N85" s="100">
        <v>0</v>
      </c>
      <c r="O85" s="100">
        <v>117981.40000000014</v>
      </c>
      <c r="P85" s="100">
        <v>58819831.419999987</v>
      </c>
      <c r="Q85" s="100">
        <v>58937812.819999985</v>
      </c>
      <c r="R85" s="100">
        <v>168627.31</v>
      </c>
      <c r="S85" s="100">
        <v>0</v>
      </c>
      <c r="T85" s="100">
        <v>0</v>
      </c>
      <c r="U85" s="100">
        <v>508902.94999990606</v>
      </c>
      <c r="V85" s="100">
        <v>2947.1106749823894</v>
      </c>
      <c r="W85" s="100">
        <v>0</v>
      </c>
      <c r="X85" s="100">
        <v>0</v>
      </c>
      <c r="Y85" s="100">
        <v>267897.69000000332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0">
        <v>0</v>
      </c>
      <c r="AG85" s="100">
        <v>0</v>
      </c>
      <c r="AH85" s="100">
        <v>0</v>
      </c>
      <c r="AI85" s="100">
        <v>7834.34</v>
      </c>
      <c r="AJ85" s="100">
        <v>283721.89201344724</v>
      </c>
      <c r="AK85" s="100">
        <v>283721.8920134473</v>
      </c>
      <c r="AL85" s="56"/>
      <c r="AM85" s="1">
        <v>2</v>
      </c>
      <c r="AN85" s="34" t="str">
        <f>RevReqSumR!AB85</f>
        <v>Oct 2014 - Sep 2015</v>
      </c>
      <c r="AO85" s="57">
        <f>IF(B85&gt;'UpdatedRateCalc (1)'!$E$2,0,1)</f>
        <v>1</v>
      </c>
    </row>
    <row r="86" spans="1:41" hidden="1" outlineLevel="1" x14ac:dyDescent="0.2">
      <c r="A86" s="2">
        <f t="shared" si="3"/>
        <v>2015</v>
      </c>
      <c r="B86" s="99">
        <v>42064</v>
      </c>
      <c r="C86" s="100">
        <v>0</v>
      </c>
      <c r="D86" s="100">
        <v>0</v>
      </c>
      <c r="E86" s="100">
        <v>555964.84930769238</v>
      </c>
      <c r="F86" s="100">
        <v>0</v>
      </c>
      <c r="G86" s="100">
        <v>5537.7093076923084</v>
      </c>
      <c r="H86" s="100">
        <v>550427.14</v>
      </c>
      <c r="I86" s="100">
        <v>542619.09</v>
      </c>
      <c r="J86" s="100">
        <v>7808.05</v>
      </c>
      <c r="K86" s="100">
        <v>427975</v>
      </c>
      <c r="L86" s="100">
        <v>6460</v>
      </c>
      <c r="M86" s="100">
        <v>434435</v>
      </c>
      <c r="N86" s="100">
        <v>0</v>
      </c>
      <c r="O86" s="100">
        <v>233973.54000000015</v>
      </c>
      <c r="P86" s="100">
        <v>58819831.419999987</v>
      </c>
      <c r="Q86" s="100">
        <v>59053804.959999986</v>
      </c>
      <c r="R86" s="100">
        <v>167522.93</v>
      </c>
      <c r="S86" s="100">
        <v>599901.42999999993</v>
      </c>
      <c r="T86" s="100">
        <v>90998.479999999923</v>
      </c>
      <c r="U86" s="100">
        <v>167522.92999990605</v>
      </c>
      <c r="V86" s="100">
        <v>2214.8570613959623</v>
      </c>
      <c r="W86" s="100">
        <v>6097.98</v>
      </c>
      <c r="X86" s="100">
        <v>0</v>
      </c>
      <c r="Y86" s="100">
        <v>260452.07000000463</v>
      </c>
      <c r="Z86" s="100">
        <v>0</v>
      </c>
      <c r="AA86" s="100">
        <v>0</v>
      </c>
      <c r="AB86" s="100">
        <v>0</v>
      </c>
      <c r="AC86" s="100">
        <v>0</v>
      </c>
      <c r="AD86" s="100">
        <v>0</v>
      </c>
      <c r="AE86" s="100">
        <v>0</v>
      </c>
      <c r="AF86" s="100">
        <v>0</v>
      </c>
      <c r="AG86" s="100">
        <v>0</v>
      </c>
      <c r="AH86" s="100">
        <v>0</v>
      </c>
      <c r="AI86" s="100">
        <v>7990.0300000000007</v>
      </c>
      <c r="AJ86" s="100">
        <v>191294.16636909303</v>
      </c>
      <c r="AK86" s="100">
        <v>191294.16636909297</v>
      </c>
      <c r="AL86" s="56"/>
      <c r="AM86" s="1">
        <v>1</v>
      </c>
      <c r="AN86" s="34" t="str">
        <f>RevReqSumR!AB86</f>
        <v>Oct 2014 - Sep 2015</v>
      </c>
      <c r="AO86" s="57">
        <f>IF(B86&gt;'UpdatedRateCalc (1)'!$E$2,0,1)</f>
        <v>1</v>
      </c>
    </row>
    <row r="87" spans="1:41" hidden="1" outlineLevel="1" x14ac:dyDescent="0.2">
      <c r="A87" s="2">
        <f t="shared" si="3"/>
        <v>2015</v>
      </c>
      <c r="B87" s="99">
        <v>42095</v>
      </c>
      <c r="C87" s="100">
        <v>0</v>
      </c>
      <c r="D87" s="100">
        <v>0</v>
      </c>
      <c r="E87" s="100">
        <v>538859.39875384618</v>
      </c>
      <c r="F87" s="100">
        <v>0</v>
      </c>
      <c r="G87" s="100">
        <v>5289.6487538461542</v>
      </c>
      <c r="H87" s="100">
        <v>533569.75</v>
      </c>
      <c r="I87" s="100">
        <v>526111.46</v>
      </c>
      <c r="J87" s="100">
        <v>7458.29</v>
      </c>
      <c r="K87" s="100">
        <v>767600</v>
      </c>
      <c r="L87" s="100">
        <v>23515</v>
      </c>
      <c r="M87" s="100">
        <v>767543.29000000015</v>
      </c>
      <c r="N87" s="100">
        <v>23571.709999999846</v>
      </c>
      <c r="O87" s="100">
        <v>0</v>
      </c>
      <c r="P87" s="100">
        <v>58796259.709999986</v>
      </c>
      <c r="Q87" s="100">
        <v>58796259.709999986</v>
      </c>
      <c r="R87" s="100">
        <v>302919.2</v>
      </c>
      <c r="S87" s="100">
        <v>0</v>
      </c>
      <c r="T87" s="100">
        <v>0</v>
      </c>
      <c r="U87" s="100">
        <v>470442.12999990606</v>
      </c>
      <c r="V87" s="100">
        <v>1617.3360279987437</v>
      </c>
      <c r="W87" s="100">
        <v>103.34</v>
      </c>
      <c r="X87" s="100">
        <v>0</v>
      </c>
      <c r="Y87" s="100">
        <v>464680.79999998742</v>
      </c>
      <c r="Z87" s="100">
        <v>0</v>
      </c>
      <c r="AA87" s="100">
        <v>0</v>
      </c>
      <c r="AB87" s="100">
        <v>0</v>
      </c>
      <c r="AC87" s="100">
        <v>0</v>
      </c>
      <c r="AD87" s="100">
        <v>0</v>
      </c>
      <c r="AE87" s="100">
        <v>0</v>
      </c>
      <c r="AF87" s="100">
        <v>0</v>
      </c>
      <c r="AG87" s="100">
        <v>0</v>
      </c>
      <c r="AH87" s="100">
        <v>0</v>
      </c>
      <c r="AI87" s="100">
        <v>9114.59</v>
      </c>
      <c r="AJ87" s="100">
        <v>480805.71478183236</v>
      </c>
      <c r="AK87" s="100">
        <v>480805.71478183236</v>
      </c>
      <c r="AL87" s="56"/>
      <c r="AM87" s="1">
        <v>2</v>
      </c>
      <c r="AN87" s="34" t="str">
        <f>RevReqSumR!AB87</f>
        <v>Oct 2014 - Sep 2015</v>
      </c>
      <c r="AO87" s="57">
        <f>IF(B87&gt;'UpdatedRateCalc (1)'!$E$2,0,1)</f>
        <v>1</v>
      </c>
    </row>
    <row r="88" spans="1:41" hidden="1" outlineLevel="1" x14ac:dyDescent="0.2">
      <c r="A88" s="2">
        <f t="shared" si="3"/>
        <v>2015</v>
      </c>
      <c r="B88" s="99">
        <v>42125</v>
      </c>
      <c r="C88" s="100">
        <v>0</v>
      </c>
      <c r="D88" s="100">
        <v>0</v>
      </c>
      <c r="E88" s="100">
        <v>554391.07396923087</v>
      </c>
      <c r="F88" s="100">
        <v>0</v>
      </c>
      <c r="G88" s="100">
        <v>5324.3939692307695</v>
      </c>
      <c r="H88" s="100">
        <v>549066.68000000005</v>
      </c>
      <c r="I88" s="100">
        <v>541559.4</v>
      </c>
      <c r="J88" s="100">
        <v>7507.28</v>
      </c>
      <c r="K88" s="100">
        <v>1237375</v>
      </c>
      <c r="L88" s="100">
        <v>22509.93</v>
      </c>
      <c r="M88" s="100">
        <v>549066.68000000005</v>
      </c>
      <c r="N88" s="100">
        <v>710818.24999999988</v>
      </c>
      <c r="O88" s="100">
        <v>0</v>
      </c>
      <c r="P88" s="100">
        <v>58085441.459999986</v>
      </c>
      <c r="Q88" s="100">
        <v>58085441.459999986</v>
      </c>
      <c r="R88" s="100">
        <v>489271.1</v>
      </c>
      <c r="S88" s="100">
        <v>0</v>
      </c>
      <c r="T88" s="100">
        <v>0</v>
      </c>
      <c r="U88" s="100">
        <v>959713.22999990603</v>
      </c>
      <c r="V88" s="100">
        <v>4583.2086043822637</v>
      </c>
      <c r="W88" s="100">
        <v>0</v>
      </c>
      <c r="X88" s="100">
        <v>0</v>
      </c>
      <c r="Y88" s="100">
        <v>748103.90000002889</v>
      </c>
      <c r="Z88" s="100">
        <v>0</v>
      </c>
      <c r="AA88" s="100">
        <v>0</v>
      </c>
      <c r="AB88" s="100">
        <v>0</v>
      </c>
      <c r="AC88" s="100">
        <v>0</v>
      </c>
      <c r="AD88" s="100">
        <v>0</v>
      </c>
      <c r="AE88" s="100">
        <v>0</v>
      </c>
      <c r="AF88" s="100">
        <v>0</v>
      </c>
      <c r="AG88" s="100">
        <v>0</v>
      </c>
      <c r="AH88" s="100">
        <v>0</v>
      </c>
      <c r="AI88" s="100">
        <v>7933.58</v>
      </c>
      <c r="AJ88" s="100">
        <v>765945.08257364191</v>
      </c>
      <c r="AK88" s="100">
        <v>765945.08257364191</v>
      </c>
      <c r="AL88" s="56"/>
      <c r="AM88" s="1">
        <v>2</v>
      </c>
      <c r="AN88" s="34" t="str">
        <f>RevReqSumR!AB88</f>
        <v>Oct 2014 - Sep 2015</v>
      </c>
      <c r="AO88" s="57">
        <f>IF(B88&gt;'UpdatedRateCalc (1)'!$E$2,0,1)</f>
        <v>1</v>
      </c>
    </row>
    <row r="89" spans="1:41" hidden="1" outlineLevel="1" x14ac:dyDescent="0.2">
      <c r="A89" s="2">
        <f t="shared" si="3"/>
        <v>2015</v>
      </c>
      <c r="B89" s="99">
        <v>42156</v>
      </c>
      <c r="C89" s="100">
        <v>0</v>
      </c>
      <c r="D89" s="100">
        <v>0</v>
      </c>
      <c r="E89" s="100">
        <v>529673.09727692301</v>
      </c>
      <c r="F89" s="100">
        <v>0</v>
      </c>
      <c r="G89" s="100">
        <v>4967.7572769230783</v>
      </c>
      <c r="H89" s="100">
        <v>524705.34</v>
      </c>
      <c r="I89" s="100">
        <v>517700.91</v>
      </c>
      <c r="J89" s="100">
        <v>7004.43</v>
      </c>
      <c r="K89" s="100">
        <v>1407542.44</v>
      </c>
      <c r="L89" s="100">
        <v>194367.89</v>
      </c>
      <c r="M89" s="100">
        <v>524705.34</v>
      </c>
      <c r="N89" s="100">
        <v>1077204.9900000002</v>
      </c>
      <c r="O89" s="100">
        <v>0</v>
      </c>
      <c r="P89" s="100">
        <v>57008236.469999984</v>
      </c>
      <c r="Q89" s="100">
        <v>57008236.469999984</v>
      </c>
      <c r="R89" s="100">
        <v>556520.64</v>
      </c>
      <c r="S89" s="100">
        <v>1217448.18</v>
      </c>
      <c r="T89" s="100">
        <v>257734.949999984</v>
      </c>
      <c r="U89" s="100">
        <v>556520.63999989012</v>
      </c>
      <c r="V89" s="100">
        <v>2501.7588036644975</v>
      </c>
      <c r="W89" s="100">
        <v>9520.89</v>
      </c>
      <c r="X89" s="100">
        <v>0</v>
      </c>
      <c r="Y89" s="100">
        <v>851379.35999997775</v>
      </c>
      <c r="Z89" s="100">
        <v>0</v>
      </c>
      <c r="AA89" s="100">
        <v>0</v>
      </c>
      <c r="AB89" s="100">
        <v>0</v>
      </c>
      <c r="AC89" s="100">
        <v>0</v>
      </c>
      <c r="AD89" s="100">
        <v>0</v>
      </c>
      <c r="AE89" s="100">
        <v>0</v>
      </c>
      <c r="AF89" s="100">
        <v>0</v>
      </c>
      <c r="AG89" s="100">
        <v>0</v>
      </c>
      <c r="AH89" s="100">
        <v>0</v>
      </c>
      <c r="AI89" s="100">
        <v>8790.0499999999993</v>
      </c>
      <c r="AJ89" s="100">
        <v>619424.86608058121</v>
      </c>
      <c r="AK89" s="100">
        <v>619424.86608058144</v>
      </c>
      <c r="AL89" s="56"/>
      <c r="AM89" s="1">
        <v>2</v>
      </c>
      <c r="AN89" s="34" t="str">
        <f>RevReqSumR!AB89</f>
        <v>Oct 2014 - Sep 2015</v>
      </c>
      <c r="AO89" s="57">
        <f>IF(B89&gt;'UpdatedRateCalc (1)'!$E$2,0,1)</f>
        <v>1</v>
      </c>
    </row>
    <row r="90" spans="1:41" hidden="1" outlineLevel="1" x14ac:dyDescent="0.2">
      <c r="A90" s="2">
        <f t="shared" si="3"/>
        <v>2015</v>
      </c>
      <c r="B90" s="99">
        <v>42186</v>
      </c>
      <c r="C90" s="100">
        <v>0</v>
      </c>
      <c r="D90" s="100">
        <v>0</v>
      </c>
      <c r="E90" s="100">
        <v>537577.44669230771</v>
      </c>
      <c r="F90" s="100">
        <v>0</v>
      </c>
      <c r="G90" s="100">
        <v>4920.5366923076936</v>
      </c>
      <c r="H90" s="100">
        <v>532656.91</v>
      </c>
      <c r="I90" s="100">
        <v>525719.06000000006</v>
      </c>
      <c r="J90" s="100">
        <v>6937.85</v>
      </c>
      <c r="K90" s="100">
        <v>1157100</v>
      </c>
      <c r="L90" s="100">
        <v>712.34</v>
      </c>
      <c r="M90" s="100">
        <v>532656.91</v>
      </c>
      <c r="N90" s="100">
        <v>625155.43000000005</v>
      </c>
      <c r="O90" s="100">
        <v>0</v>
      </c>
      <c r="P90" s="100">
        <v>56383081.039999984</v>
      </c>
      <c r="Q90" s="100">
        <v>56383081.039999984</v>
      </c>
      <c r="R90" s="100">
        <v>463256.52999999997</v>
      </c>
      <c r="S90" s="100">
        <v>730142.45999999985</v>
      </c>
      <c r="T90" s="100">
        <v>173809.57999999996</v>
      </c>
      <c r="U90" s="100">
        <v>463444.28999989014</v>
      </c>
      <c r="V90" s="100">
        <v>2337.7085497521266</v>
      </c>
      <c r="W90" s="100">
        <v>5691.4800000000005</v>
      </c>
      <c r="X90" s="100">
        <v>0</v>
      </c>
      <c r="Y90" s="100">
        <v>693843.46999998484</v>
      </c>
      <c r="Z90" s="100">
        <v>0</v>
      </c>
      <c r="AA90" s="100">
        <v>0</v>
      </c>
      <c r="AB90" s="100">
        <v>0</v>
      </c>
      <c r="AC90" s="100">
        <v>0</v>
      </c>
      <c r="AD90" s="100">
        <v>0</v>
      </c>
      <c r="AE90" s="100">
        <v>0</v>
      </c>
      <c r="AF90" s="100">
        <v>0</v>
      </c>
      <c r="AG90" s="100">
        <v>0</v>
      </c>
      <c r="AH90" s="100">
        <v>0</v>
      </c>
      <c r="AI90" s="100">
        <v>10067.839999999998</v>
      </c>
      <c r="AJ90" s="100">
        <v>543051.45524204476</v>
      </c>
      <c r="AK90" s="100">
        <v>543051.45524204464</v>
      </c>
      <c r="AL90" s="56"/>
      <c r="AM90" s="1">
        <v>2</v>
      </c>
      <c r="AN90" s="34" t="str">
        <f>RevReqSumR!AB90</f>
        <v>Oct 2014 - Sep 2015</v>
      </c>
      <c r="AO90" s="57">
        <f>IF(B90&gt;'UpdatedRateCalc (1)'!$E$2,0,1)</f>
        <v>1</v>
      </c>
    </row>
    <row r="91" spans="1:41" hidden="1" outlineLevel="1" x14ac:dyDescent="0.2">
      <c r="A91" s="2">
        <f t="shared" si="3"/>
        <v>2015</v>
      </c>
      <c r="B91" s="99">
        <v>42217</v>
      </c>
      <c r="C91" s="100">
        <v>0</v>
      </c>
      <c r="D91" s="100">
        <v>0</v>
      </c>
      <c r="E91" s="100">
        <v>531607.54290769226</v>
      </c>
      <c r="F91" s="100">
        <v>0</v>
      </c>
      <c r="G91" s="100">
        <v>4743.6829076923086</v>
      </c>
      <c r="H91" s="100">
        <v>526863.86</v>
      </c>
      <c r="I91" s="100">
        <v>520175.37</v>
      </c>
      <c r="J91" s="100">
        <v>6688.49</v>
      </c>
      <c r="K91" s="100">
        <v>1369677.29</v>
      </c>
      <c r="L91" s="100">
        <v>617.5</v>
      </c>
      <c r="M91" s="100">
        <v>526863.86</v>
      </c>
      <c r="N91" s="100">
        <v>843430.93</v>
      </c>
      <c r="O91" s="100">
        <v>0</v>
      </c>
      <c r="P91" s="100">
        <v>55539650.109999985</v>
      </c>
      <c r="Q91" s="100">
        <v>55539650.109999985</v>
      </c>
      <c r="R91" s="100">
        <v>551218.92000000004</v>
      </c>
      <c r="S91" s="100">
        <v>0</v>
      </c>
      <c r="T91" s="100">
        <v>0</v>
      </c>
      <c r="U91" s="100">
        <v>1014663.2099998902</v>
      </c>
      <c r="V91" s="100">
        <v>4536.0336511165096</v>
      </c>
      <c r="W91" s="100">
        <v>-1719.26</v>
      </c>
      <c r="X91" s="100">
        <v>0</v>
      </c>
      <c r="Y91" s="100">
        <v>818681.07999998797</v>
      </c>
      <c r="Z91" s="100">
        <v>0</v>
      </c>
      <c r="AA91" s="100">
        <v>0</v>
      </c>
      <c r="AB91" s="100">
        <v>0</v>
      </c>
      <c r="AC91" s="100">
        <v>0</v>
      </c>
      <c r="AD91" s="100">
        <v>0</v>
      </c>
      <c r="AE91" s="100">
        <v>0</v>
      </c>
      <c r="AF91" s="100">
        <v>0</v>
      </c>
      <c r="AG91" s="100">
        <v>0</v>
      </c>
      <c r="AH91" s="100">
        <v>0</v>
      </c>
      <c r="AI91" s="100">
        <v>10582.599999999999</v>
      </c>
      <c r="AJ91" s="100">
        <v>836824.13655879663</v>
      </c>
      <c r="AK91" s="100">
        <v>836824.13655879674</v>
      </c>
      <c r="AL91" s="56"/>
      <c r="AM91" s="1">
        <v>1</v>
      </c>
      <c r="AN91" s="34" t="str">
        <f>RevReqSumR!AB91</f>
        <v>Oct 2014 - Sep 2015</v>
      </c>
      <c r="AO91" s="57">
        <f>IF(B91&gt;'UpdatedRateCalc (1)'!$E$2,0,1)</f>
        <v>1</v>
      </c>
    </row>
    <row r="92" spans="1:41" hidden="1" outlineLevel="1" x14ac:dyDescent="0.2">
      <c r="A92" s="2">
        <f t="shared" si="3"/>
        <v>2015</v>
      </c>
      <c r="B92" s="99">
        <v>42248</v>
      </c>
      <c r="C92" s="100">
        <v>0</v>
      </c>
      <c r="D92" s="100">
        <v>0</v>
      </c>
      <c r="E92" s="100">
        <v>506715.57878461538</v>
      </c>
      <c r="F92" s="100">
        <v>0</v>
      </c>
      <c r="G92" s="100">
        <v>4411.1387846153848</v>
      </c>
      <c r="H92" s="100">
        <v>502304.44</v>
      </c>
      <c r="I92" s="100">
        <v>496084.83</v>
      </c>
      <c r="J92" s="100">
        <v>6219.61</v>
      </c>
      <c r="K92" s="100">
        <v>1446175.38</v>
      </c>
      <c r="L92" s="100">
        <v>10972.5</v>
      </c>
      <c r="M92" s="100">
        <v>502304.44</v>
      </c>
      <c r="N92" s="100">
        <v>954843.44</v>
      </c>
      <c r="O92" s="100">
        <v>0</v>
      </c>
      <c r="P92" s="100">
        <v>54584806.669999987</v>
      </c>
      <c r="Q92" s="100">
        <v>54584806.669999987</v>
      </c>
      <c r="R92" s="100">
        <v>588445.25</v>
      </c>
      <c r="S92" s="100">
        <v>0</v>
      </c>
      <c r="T92" s="100">
        <v>0</v>
      </c>
      <c r="U92" s="100">
        <v>1603108.4599998901</v>
      </c>
      <c r="V92" s="100">
        <v>9439.9127331905238</v>
      </c>
      <c r="W92" s="100">
        <v>0</v>
      </c>
      <c r="X92" s="100">
        <v>0</v>
      </c>
      <c r="Y92" s="100">
        <v>857929.75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0">
        <v>0</v>
      </c>
      <c r="AG92" s="100">
        <v>0</v>
      </c>
      <c r="AH92" s="100">
        <v>0</v>
      </c>
      <c r="AI92" s="100">
        <v>8537.42</v>
      </c>
      <c r="AJ92" s="100">
        <v>880318.22151780594</v>
      </c>
      <c r="AK92" s="100">
        <v>880318.22151780594</v>
      </c>
      <c r="AL92" s="56"/>
      <c r="AM92" s="1">
        <v>2</v>
      </c>
      <c r="AN92" s="34" t="str">
        <f>RevReqSumR!AB92</f>
        <v>Oct 2014 - Sep 2015</v>
      </c>
      <c r="AO92" s="57">
        <f>IF(B92&gt;'UpdatedRateCalc (1)'!$E$2,0,1)</f>
        <v>1</v>
      </c>
    </row>
    <row r="93" spans="1:41" hidden="1" outlineLevel="1" x14ac:dyDescent="0.2">
      <c r="A93" s="2">
        <f t="shared" si="3"/>
        <v>2015</v>
      </c>
      <c r="B93" s="99">
        <v>42278</v>
      </c>
      <c r="C93" s="100">
        <v>0</v>
      </c>
      <c r="D93" s="100">
        <v>0</v>
      </c>
      <c r="E93" s="100">
        <v>514228.28875384614</v>
      </c>
      <c r="F93" s="100">
        <v>0</v>
      </c>
      <c r="G93" s="100">
        <v>4358.428753846154</v>
      </c>
      <c r="H93" s="100">
        <v>509869.86</v>
      </c>
      <c r="I93" s="100">
        <v>503724.57</v>
      </c>
      <c r="J93" s="100">
        <v>6145.29</v>
      </c>
      <c r="K93" s="100">
        <v>1124714.1200000001</v>
      </c>
      <c r="L93" s="100">
        <v>119902.5</v>
      </c>
      <c r="M93" s="100">
        <v>509869.86</v>
      </c>
      <c r="N93" s="100">
        <v>734746.76000000013</v>
      </c>
      <c r="O93" s="100">
        <v>0</v>
      </c>
      <c r="P93" s="100">
        <v>53850059.909999989</v>
      </c>
      <c r="Q93" s="100">
        <v>53850059.909999989</v>
      </c>
      <c r="R93" s="100">
        <v>452430.08000000002</v>
      </c>
      <c r="S93" s="100">
        <v>2035188.6312000002</v>
      </c>
      <c r="T93" s="100">
        <v>432270.34000000032</v>
      </c>
      <c r="U93" s="100">
        <v>452620.24879989028</v>
      </c>
      <c r="V93" s="100">
        <v>6965.3765372808939</v>
      </c>
      <c r="W93" s="100">
        <v>6648.92</v>
      </c>
      <c r="X93" s="100">
        <v>0</v>
      </c>
      <c r="Y93" s="100">
        <v>672284.04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6240.5100000000011</v>
      </c>
      <c r="AJ93" s="100">
        <v>264226.93529112672</v>
      </c>
      <c r="AK93" s="100">
        <v>264226.93529112678</v>
      </c>
      <c r="AL93" s="56"/>
      <c r="AM93" s="1">
        <v>2</v>
      </c>
      <c r="AN93" s="34" t="str">
        <f>RevReqSumR!AB93</f>
        <v>Oct 2015 - Sep 2016</v>
      </c>
      <c r="AO93" s="57">
        <f>IF(B93&gt;'UpdatedRateCalc (1)'!$E$2,0,1)</f>
        <v>1</v>
      </c>
    </row>
    <row r="94" spans="1:41" hidden="1" outlineLevel="1" x14ac:dyDescent="0.2">
      <c r="A94" s="2">
        <f t="shared" si="3"/>
        <v>2015</v>
      </c>
      <c r="B94" s="99">
        <v>42309</v>
      </c>
      <c r="C94" s="100">
        <v>0</v>
      </c>
      <c r="D94" s="100">
        <v>0</v>
      </c>
      <c r="E94" s="100">
        <v>491463.27904615388</v>
      </c>
      <c r="F94" s="100">
        <v>0</v>
      </c>
      <c r="G94" s="100">
        <v>4063.9490461538467</v>
      </c>
      <c r="H94" s="100">
        <v>487399.33</v>
      </c>
      <c r="I94" s="100">
        <v>481669.25</v>
      </c>
      <c r="J94" s="100">
        <v>5730.08</v>
      </c>
      <c r="K94" s="100">
        <v>894053.08</v>
      </c>
      <c r="L94" s="100">
        <v>0</v>
      </c>
      <c r="M94" s="100">
        <v>487399.33</v>
      </c>
      <c r="N94" s="100">
        <v>406653.74999999994</v>
      </c>
      <c r="O94" s="100">
        <v>0</v>
      </c>
      <c r="P94" s="100">
        <v>53443406.159999989</v>
      </c>
      <c r="Q94" s="100">
        <v>53443406.159999989</v>
      </c>
      <c r="R94" s="100">
        <v>377522.67</v>
      </c>
      <c r="S94" s="100">
        <v>0</v>
      </c>
      <c r="T94" s="100">
        <v>0</v>
      </c>
      <c r="U94" s="100">
        <v>830142.91879989021</v>
      </c>
      <c r="V94" s="100">
        <v>4243.4122282097023</v>
      </c>
      <c r="W94" s="100">
        <v>205.25</v>
      </c>
      <c r="X94" s="100">
        <v>0</v>
      </c>
      <c r="Y94" s="100">
        <v>515750.48999999993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0">
        <v>0</v>
      </c>
      <c r="AG94" s="100">
        <v>0</v>
      </c>
      <c r="AH94" s="100">
        <v>0</v>
      </c>
      <c r="AI94" s="100">
        <v>5327.33</v>
      </c>
      <c r="AJ94" s="100">
        <v>529590.43127436354</v>
      </c>
      <c r="AK94" s="100">
        <v>529590.43127436342</v>
      </c>
      <c r="AL94" s="56"/>
      <c r="AM94" s="1">
        <v>2</v>
      </c>
      <c r="AN94" s="34" t="str">
        <f>RevReqSumR!AB94</f>
        <v>Oct 2015 - Sep 2016</v>
      </c>
      <c r="AO94" s="57">
        <f>IF(B94&gt;'UpdatedRateCalc (1)'!$E$2,0,1)</f>
        <v>1</v>
      </c>
    </row>
    <row r="95" spans="1:41" hidden="1" outlineLevel="1" x14ac:dyDescent="0.2">
      <c r="A95" s="2">
        <f t="shared" si="3"/>
        <v>2015</v>
      </c>
      <c r="B95" s="99">
        <v>42339</v>
      </c>
      <c r="C95" s="100">
        <v>0</v>
      </c>
      <c r="D95" s="100">
        <v>0</v>
      </c>
      <c r="E95" s="100">
        <v>504108.55653846153</v>
      </c>
      <c r="F95" s="100">
        <v>0</v>
      </c>
      <c r="G95" s="100">
        <v>4085.3465384615392</v>
      </c>
      <c r="H95" s="100">
        <v>500023.21</v>
      </c>
      <c r="I95" s="100">
        <v>494262.96</v>
      </c>
      <c r="J95" s="100">
        <v>5760.25</v>
      </c>
      <c r="K95" s="100">
        <v>582825</v>
      </c>
      <c r="L95" s="100">
        <v>475</v>
      </c>
      <c r="M95" s="100">
        <v>500023.21</v>
      </c>
      <c r="N95" s="100">
        <v>83276.789999999979</v>
      </c>
      <c r="O95" s="100">
        <v>0</v>
      </c>
      <c r="P95" s="100">
        <v>53360129.36999999</v>
      </c>
      <c r="Q95" s="100">
        <v>53360129.36999999</v>
      </c>
      <c r="R95" s="100">
        <v>250246.65</v>
      </c>
      <c r="S95" s="100">
        <v>1143745.48</v>
      </c>
      <c r="T95" s="100">
        <v>313602.55999999994</v>
      </c>
      <c r="U95" s="100">
        <v>250246.64879989007</v>
      </c>
      <c r="V95" s="100">
        <v>1840.1861182343173</v>
      </c>
      <c r="W95" s="100">
        <v>6190.49</v>
      </c>
      <c r="X95" s="100">
        <v>0</v>
      </c>
      <c r="Y95" s="100">
        <v>332578.34999999998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>
        <v>0</v>
      </c>
      <c r="AG95" s="100">
        <v>0</v>
      </c>
      <c r="AH95" s="100">
        <v>0</v>
      </c>
      <c r="AI95" s="100">
        <v>7743.29</v>
      </c>
      <c r="AJ95" s="100">
        <v>38835.102656695839</v>
      </c>
      <c r="AK95" s="100">
        <v>38835.102656695839</v>
      </c>
      <c r="AL95" s="56"/>
      <c r="AM95" s="1">
        <v>2</v>
      </c>
      <c r="AN95" s="34" t="str">
        <f>RevReqSumR!AB95</f>
        <v>Oct 2015 - Sep 2016</v>
      </c>
      <c r="AO95" s="57">
        <f>IF(B95&gt;'UpdatedRateCalc (1)'!$E$2,0,1)</f>
        <v>1</v>
      </c>
    </row>
    <row r="96" spans="1:41" hidden="1" outlineLevel="1" x14ac:dyDescent="0.2">
      <c r="A96" s="2">
        <f t="shared" si="3"/>
        <v>2016</v>
      </c>
      <c r="B96" s="99">
        <v>42370</v>
      </c>
      <c r="C96" s="100">
        <v>0</v>
      </c>
      <c r="D96" s="100">
        <v>0</v>
      </c>
      <c r="E96" s="100">
        <v>503385.93800000002</v>
      </c>
      <c r="F96" s="100">
        <v>0</v>
      </c>
      <c r="G96" s="100">
        <v>4000.5580000000004</v>
      </c>
      <c r="H96" s="100">
        <v>499385.38</v>
      </c>
      <c r="I96" s="100">
        <v>493744.68</v>
      </c>
      <c r="J96" s="100">
        <v>5640.7</v>
      </c>
      <c r="K96" s="100">
        <v>374775</v>
      </c>
      <c r="L96" s="100">
        <v>142.5</v>
      </c>
      <c r="M96" s="100">
        <v>374917.5</v>
      </c>
      <c r="N96" s="100">
        <v>0</v>
      </c>
      <c r="O96" s="100">
        <v>124467.88</v>
      </c>
      <c r="P96" s="100">
        <v>53360129.36999999</v>
      </c>
      <c r="Q96" s="100">
        <v>53484597.249999993</v>
      </c>
      <c r="R96" s="100">
        <v>167173.32</v>
      </c>
      <c r="S96" s="100">
        <v>0</v>
      </c>
      <c r="T96" s="100">
        <v>0</v>
      </c>
      <c r="U96" s="100">
        <v>417419.96879989008</v>
      </c>
      <c r="V96" s="100">
        <v>2407.4269166397971</v>
      </c>
      <c r="W96" s="100">
        <v>581.88</v>
      </c>
      <c r="X96" s="100">
        <v>0</v>
      </c>
      <c r="Y96" s="100">
        <v>207601.68000000002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0">
        <v>0</v>
      </c>
      <c r="AG96" s="100">
        <v>0</v>
      </c>
      <c r="AH96" s="100">
        <v>0</v>
      </c>
      <c r="AI96" s="100">
        <v>4798.7900000000009</v>
      </c>
      <c r="AJ96" s="100">
        <v>219390.33491663984</v>
      </c>
      <c r="AK96" s="100">
        <v>219390.33491663984</v>
      </c>
      <c r="AL96" s="56"/>
      <c r="AM96" s="1">
        <v>1</v>
      </c>
      <c r="AN96" s="34" t="str">
        <f>RevReqSumR!AB96</f>
        <v>Oct 2015 - Sep 2016</v>
      </c>
      <c r="AO96" s="57">
        <f>IF(B96&gt;'UpdatedRateCalc (1)'!$E$2,0,1)</f>
        <v>1</v>
      </c>
    </row>
    <row r="97" spans="1:41" hidden="1" outlineLevel="1" x14ac:dyDescent="0.2">
      <c r="A97" s="2">
        <f t="shared" si="3"/>
        <v>2016</v>
      </c>
      <c r="B97" s="99">
        <v>42401</v>
      </c>
      <c r="C97" s="100">
        <v>0</v>
      </c>
      <c r="D97" s="100">
        <v>0</v>
      </c>
      <c r="E97" s="100">
        <v>471475.9523230769</v>
      </c>
      <c r="F97" s="100">
        <v>0</v>
      </c>
      <c r="G97" s="100">
        <v>3677.6523230769235</v>
      </c>
      <c r="H97" s="100">
        <v>467798.3</v>
      </c>
      <c r="I97" s="100">
        <v>462612.89</v>
      </c>
      <c r="J97" s="100">
        <v>5185.41</v>
      </c>
      <c r="K97" s="100">
        <v>499225</v>
      </c>
      <c r="L97" s="100">
        <v>86451.199999999997</v>
      </c>
      <c r="M97" s="100">
        <v>585676.19999999995</v>
      </c>
      <c r="N97" s="100">
        <v>0</v>
      </c>
      <c r="O97" s="100">
        <v>6589.9799999999377</v>
      </c>
      <c r="P97" s="100">
        <v>53360129.36999999</v>
      </c>
      <c r="Q97" s="100">
        <v>53366719.349999987</v>
      </c>
      <c r="R97" s="100">
        <v>230253.08</v>
      </c>
      <c r="S97" s="100">
        <v>0</v>
      </c>
      <c r="T97" s="100">
        <v>0</v>
      </c>
      <c r="U97" s="100">
        <v>647673.04879989009</v>
      </c>
      <c r="V97" s="100">
        <v>3750.2518901193325</v>
      </c>
      <c r="W97" s="100">
        <v>0</v>
      </c>
      <c r="X97" s="100">
        <v>0</v>
      </c>
      <c r="Y97" s="100">
        <v>268971.92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>
        <v>0</v>
      </c>
      <c r="AG97" s="100">
        <v>0</v>
      </c>
      <c r="AH97" s="100">
        <v>0</v>
      </c>
      <c r="AI97" s="100">
        <v>4212.7</v>
      </c>
      <c r="AJ97" s="100">
        <v>280612.52421319619</v>
      </c>
      <c r="AK97" s="100">
        <v>280612.52421319624</v>
      </c>
      <c r="AL97" s="56"/>
      <c r="AM97" s="1">
        <v>2</v>
      </c>
      <c r="AN97" s="34" t="str">
        <f>RevReqSumR!AB97</f>
        <v>Oct 2015 - Sep 2016</v>
      </c>
      <c r="AO97" s="57">
        <f>IF(B97&gt;'UpdatedRateCalc (1)'!$E$2,0,1)</f>
        <v>1</v>
      </c>
    </row>
    <row r="98" spans="1:41" hidden="1" outlineLevel="1" x14ac:dyDescent="0.2">
      <c r="A98" s="2">
        <f t="shared" si="3"/>
        <v>2016</v>
      </c>
      <c r="B98" s="99">
        <v>42430</v>
      </c>
      <c r="C98" s="100">
        <v>0</v>
      </c>
      <c r="D98" s="100">
        <v>0</v>
      </c>
      <c r="E98" s="100">
        <v>503321.52976923075</v>
      </c>
      <c r="F98" s="100">
        <v>0</v>
      </c>
      <c r="G98" s="100">
        <v>3885.0597692307701</v>
      </c>
      <c r="H98" s="100">
        <v>499436.47</v>
      </c>
      <c r="I98" s="100">
        <v>493958.62</v>
      </c>
      <c r="J98" s="100">
        <v>5477.85</v>
      </c>
      <c r="K98" s="100">
        <v>576650</v>
      </c>
      <c r="L98" s="100">
        <v>10287.61</v>
      </c>
      <c r="M98" s="100">
        <v>506026.4499999999</v>
      </c>
      <c r="N98" s="100">
        <v>80911.160000000091</v>
      </c>
      <c r="O98" s="100">
        <v>0</v>
      </c>
      <c r="P98" s="100">
        <v>53279218.209999993</v>
      </c>
      <c r="Q98" s="100">
        <v>53279218.209999993</v>
      </c>
      <c r="R98" s="100">
        <v>269823.64</v>
      </c>
      <c r="S98" s="100">
        <v>880627.71</v>
      </c>
      <c r="T98" s="100">
        <v>232954.65999999992</v>
      </c>
      <c r="U98" s="100">
        <v>269823.63879989006</v>
      </c>
      <c r="V98" s="100">
        <v>1851.6412891932205</v>
      </c>
      <c r="W98" s="100">
        <v>3432.65</v>
      </c>
      <c r="X98" s="100">
        <v>0</v>
      </c>
      <c r="Y98" s="100">
        <v>306826.36</v>
      </c>
      <c r="Z98" s="100">
        <v>0</v>
      </c>
      <c r="AA98" s="100">
        <v>0</v>
      </c>
      <c r="AB98" s="100">
        <v>0</v>
      </c>
      <c r="AC98" s="100">
        <v>0</v>
      </c>
      <c r="AD98" s="100">
        <v>0</v>
      </c>
      <c r="AE98" s="100">
        <v>0</v>
      </c>
      <c r="AF98" s="100">
        <v>0</v>
      </c>
      <c r="AG98" s="100">
        <v>0</v>
      </c>
      <c r="AH98" s="100">
        <v>0</v>
      </c>
      <c r="AI98" s="100">
        <v>5675.34</v>
      </c>
      <c r="AJ98" s="100">
        <v>88716.391058424051</v>
      </c>
      <c r="AK98" s="100">
        <v>88716.391058424051</v>
      </c>
      <c r="AL98" s="56"/>
      <c r="AM98" s="1">
        <v>2</v>
      </c>
      <c r="AN98" s="34" t="str">
        <f>RevReqSumR!AB98</f>
        <v>Oct 2015 - Sep 2016</v>
      </c>
      <c r="AO98" s="57">
        <f>IF(B98&gt;'UpdatedRateCalc (1)'!$E$2,0,1)</f>
        <v>1</v>
      </c>
    </row>
    <row r="99" spans="1:41" hidden="1" outlineLevel="1" x14ac:dyDescent="0.2">
      <c r="A99" s="2">
        <f t="shared" si="3"/>
        <v>2016</v>
      </c>
      <c r="B99" s="99">
        <v>42461</v>
      </c>
      <c r="C99" s="100">
        <v>0</v>
      </c>
      <c r="D99" s="100">
        <v>0</v>
      </c>
      <c r="E99" s="100">
        <v>486182.63616923074</v>
      </c>
      <c r="F99" s="100">
        <v>0</v>
      </c>
      <c r="G99" s="100">
        <v>3651.0561692307697</v>
      </c>
      <c r="H99" s="100">
        <v>482531.57999999996</v>
      </c>
      <c r="I99" s="100">
        <v>477383.67</v>
      </c>
      <c r="J99" s="100">
        <v>5147.91</v>
      </c>
      <c r="K99" s="100">
        <v>1093450</v>
      </c>
      <c r="L99" s="100">
        <v>764.05</v>
      </c>
      <c r="M99" s="100">
        <v>482531.57999999996</v>
      </c>
      <c r="N99" s="100">
        <v>611682.47000000009</v>
      </c>
      <c r="O99" s="100">
        <v>0</v>
      </c>
      <c r="P99" s="100">
        <v>52667535.739999995</v>
      </c>
      <c r="Q99" s="100">
        <v>52667535.739999995</v>
      </c>
      <c r="R99" s="100">
        <v>656829.66</v>
      </c>
      <c r="S99" s="100">
        <v>0</v>
      </c>
      <c r="T99" s="100">
        <v>0</v>
      </c>
      <c r="U99" s="100">
        <v>926653.29879989009</v>
      </c>
      <c r="V99" s="100">
        <v>2659.2201883713446</v>
      </c>
      <c r="W99" s="100">
        <v>629.27</v>
      </c>
      <c r="X99" s="100">
        <v>0</v>
      </c>
      <c r="Y99" s="100">
        <v>436620.34</v>
      </c>
      <c r="Z99" s="100">
        <v>0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0">
        <v>0</v>
      </c>
      <c r="AG99" s="100">
        <v>0</v>
      </c>
      <c r="AH99" s="100">
        <v>0</v>
      </c>
      <c r="AI99" s="100">
        <v>5675.66</v>
      </c>
      <c r="AJ99" s="100">
        <v>449235.54635760206</v>
      </c>
      <c r="AK99" s="100">
        <v>449235.54635760211</v>
      </c>
      <c r="AL99" s="56"/>
      <c r="AM99" s="1">
        <v>2</v>
      </c>
      <c r="AN99" s="34" t="str">
        <f>RevReqSumR!AB99</f>
        <v>Oct 2015 - Sep 2016</v>
      </c>
      <c r="AO99" s="57">
        <f>IF(B99&gt;'UpdatedRateCalc (1)'!$E$2,0,1)</f>
        <v>1</v>
      </c>
    </row>
    <row r="100" spans="1:41" hidden="1" outlineLevel="1" x14ac:dyDescent="0.2">
      <c r="A100" s="2">
        <f t="shared" si="3"/>
        <v>2016</v>
      </c>
      <c r="B100" s="99">
        <v>42491</v>
      </c>
      <c r="C100" s="100">
        <v>0</v>
      </c>
      <c r="D100" s="100">
        <v>0</v>
      </c>
      <c r="E100" s="100">
        <v>496576.83655384608</v>
      </c>
      <c r="F100" s="100">
        <v>0</v>
      </c>
      <c r="G100" s="100">
        <v>3629.9565538461543</v>
      </c>
      <c r="H100" s="100">
        <v>492946.87999999995</v>
      </c>
      <c r="I100" s="100">
        <v>487828.72</v>
      </c>
      <c r="J100" s="100">
        <v>5118.16</v>
      </c>
      <c r="K100" s="100">
        <v>1281356.79</v>
      </c>
      <c r="L100" s="100">
        <v>0</v>
      </c>
      <c r="M100" s="100">
        <v>492946.87999999995</v>
      </c>
      <c r="N100" s="100">
        <v>788409.91000000015</v>
      </c>
      <c r="O100" s="100">
        <v>0</v>
      </c>
      <c r="P100" s="100">
        <v>51879125.829999998</v>
      </c>
      <c r="Q100" s="100">
        <v>51879125.829999998</v>
      </c>
      <c r="R100" s="100">
        <v>610233.64</v>
      </c>
      <c r="S100" s="100">
        <v>0</v>
      </c>
      <c r="T100" s="100">
        <v>0</v>
      </c>
      <c r="U100" s="100">
        <v>1536886.9387998902</v>
      </c>
      <c r="V100" s="100">
        <v>8924.7862175082901</v>
      </c>
      <c r="W100" s="100">
        <v>0</v>
      </c>
      <c r="X100" s="100">
        <v>0</v>
      </c>
      <c r="Y100" s="100">
        <v>671123.15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0">
        <v>0</v>
      </c>
      <c r="AG100" s="100">
        <v>0</v>
      </c>
      <c r="AH100" s="100">
        <v>0</v>
      </c>
      <c r="AI100" s="100">
        <v>6069.3899999999994</v>
      </c>
      <c r="AJ100" s="100">
        <v>689747.28277135442</v>
      </c>
      <c r="AK100" s="100">
        <v>689747.28277135442</v>
      </c>
      <c r="AL100" s="56"/>
      <c r="AM100" s="1">
        <v>2</v>
      </c>
      <c r="AN100" s="34" t="str">
        <f>RevReqSumR!AB100</f>
        <v>Oct 2015 - Sep 2016</v>
      </c>
      <c r="AO100" s="57">
        <f>IF(B100&gt;'UpdatedRateCalc (1)'!$E$2,0,1)</f>
        <v>1</v>
      </c>
    </row>
    <row r="101" spans="1:41" hidden="1" outlineLevel="1" x14ac:dyDescent="0.2">
      <c r="A101" s="2">
        <f t="shared" si="3"/>
        <v>2016</v>
      </c>
      <c r="B101" s="99">
        <v>42522</v>
      </c>
      <c r="C101" s="100">
        <v>0</v>
      </c>
      <c r="D101" s="100">
        <v>0</v>
      </c>
      <c r="E101" s="100">
        <v>473390.54747692309</v>
      </c>
      <c r="F101" s="100">
        <v>0</v>
      </c>
      <c r="G101" s="100">
        <v>3353.4274769230774</v>
      </c>
      <c r="H101" s="100">
        <v>470037.12</v>
      </c>
      <c r="I101" s="100">
        <v>465308.86</v>
      </c>
      <c r="J101" s="100">
        <v>4728.26</v>
      </c>
      <c r="K101" s="100">
        <v>1153451.92</v>
      </c>
      <c r="L101" s="100">
        <v>0</v>
      </c>
      <c r="M101" s="100">
        <v>470037.12</v>
      </c>
      <c r="N101" s="100">
        <v>683414.79999999993</v>
      </c>
      <c r="O101" s="100">
        <v>0</v>
      </c>
      <c r="P101" s="100">
        <v>51195711.030000001</v>
      </c>
      <c r="Q101" s="100">
        <v>51195711.030000001</v>
      </c>
      <c r="R101" s="100">
        <v>552825</v>
      </c>
      <c r="S101" s="100">
        <v>1844004.5</v>
      </c>
      <c r="T101" s="100">
        <v>307117.56000000006</v>
      </c>
      <c r="U101" s="100">
        <v>552824.99879989028</v>
      </c>
      <c r="V101" s="100">
        <v>163.66646276586482</v>
      </c>
      <c r="W101" s="100">
        <v>5528.17</v>
      </c>
      <c r="X101" s="100">
        <v>0</v>
      </c>
      <c r="Y101" s="100">
        <v>600635.92000000004</v>
      </c>
      <c r="Z101" s="100">
        <v>0</v>
      </c>
      <c r="AA101" s="100">
        <v>0</v>
      </c>
      <c r="AB101" s="100">
        <v>0</v>
      </c>
      <c r="AC101" s="100">
        <v>0</v>
      </c>
      <c r="AD101" s="100">
        <v>0</v>
      </c>
      <c r="AE101" s="100">
        <v>0</v>
      </c>
      <c r="AF101" s="100">
        <v>0</v>
      </c>
      <c r="AG101" s="100">
        <v>0</v>
      </c>
      <c r="AH101" s="100">
        <v>0</v>
      </c>
      <c r="AI101" s="100">
        <v>7683.9800000000005</v>
      </c>
      <c r="AJ101" s="100">
        <v>310247.60393968882</v>
      </c>
      <c r="AK101" s="100">
        <v>310247.60393968894</v>
      </c>
      <c r="AL101" s="56"/>
      <c r="AM101" s="1">
        <v>1</v>
      </c>
      <c r="AN101" s="34" t="str">
        <f>RevReqSumR!AB101</f>
        <v>Oct 2015 - Sep 2016</v>
      </c>
      <c r="AO101" s="57">
        <f>IF(B101&gt;'UpdatedRateCalc (1)'!$E$2,0,1)</f>
        <v>1</v>
      </c>
    </row>
    <row r="102" spans="1:41" hidden="1" outlineLevel="1" x14ac:dyDescent="0.2">
      <c r="A102" s="2">
        <f t="shared" si="3"/>
        <v>2016</v>
      </c>
      <c r="B102" s="99">
        <v>42552</v>
      </c>
      <c r="C102" s="100">
        <v>0</v>
      </c>
      <c r="D102" s="100">
        <v>0</v>
      </c>
      <c r="E102" s="100">
        <v>482642.56686153845</v>
      </c>
      <c r="F102" s="100">
        <v>0</v>
      </c>
      <c r="G102" s="100">
        <v>3299.5968615384618</v>
      </c>
      <c r="H102" s="100">
        <v>479342.97</v>
      </c>
      <c r="I102" s="100">
        <v>474690.61</v>
      </c>
      <c r="J102" s="100">
        <v>4652.3599999999997</v>
      </c>
      <c r="K102" s="100">
        <v>1430403.68</v>
      </c>
      <c r="L102" s="100">
        <v>251</v>
      </c>
      <c r="M102" s="100">
        <v>479342.97</v>
      </c>
      <c r="N102" s="100">
        <v>951311.71</v>
      </c>
      <c r="O102" s="100">
        <v>0</v>
      </c>
      <c r="P102" s="100">
        <v>50244399.32</v>
      </c>
      <c r="Q102" s="100">
        <v>50244399.32</v>
      </c>
      <c r="R102" s="100">
        <v>692458.8</v>
      </c>
      <c r="S102" s="100">
        <v>666719.1</v>
      </c>
      <c r="T102" s="100">
        <v>113894.09999999998</v>
      </c>
      <c r="U102" s="100">
        <v>692458.79879989033</v>
      </c>
      <c r="V102" s="100">
        <v>2363.0978127028093</v>
      </c>
      <c r="W102" s="100">
        <v>8280.15</v>
      </c>
      <c r="X102" s="100">
        <v>0</v>
      </c>
      <c r="Y102" s="100">
        <v>737987.68</v>
      </c>
      <c r="Z102" s="100">
        <v>0</v>
      </c>
      <c r="AA102" s="100">
        <v>0</v>
      </c>
      <c r="AB102" s="100">
        <v>0</v>
      </c>
      <c r="AC102" s="100">
        <v>0</v>
      </c>
      <c r="AD102" s="100">
        <v>0</v>
      </c>
      <c r="AE102" s="100">
        <v>0</v>
      </c>
      <c r="AF102" s="100">
        <v>0</v>
      </c>
      <c r="AG102" s="100">
        <v>0</v>
      </c>
      <c r="AH102" s="100">
        <v>0</v>
      </c>
      <c r="AI102" s="100">
        <v>4518.72</v>
      </c>
      <c r="AJ102" s="100">
        <v>642555.14467424131</v>
      </c>
      <c r="AK102" s="100">
        <v>642555.14467424131</v>
      </c>
      <c r="AL102" s="56"/>
      <c r="AM102" s="1">
        <v>2</v>
      </c>
      <c r="AN102" s="34" t="str">
        <f>RevReqSumR!AB102</f>
        <v>Oct 2015 - Sep 2016</v>
      </c>
      <c r="AO102" s="57">
        <f>IF(B102&gt;'UpdatedRateCalc (1)'!$E$2,0,1)</f>
        <v>1</v>
      </c>
    </row>
    <row r="103" spans="1:41" hidden="1" outlineLevel="1" x14ac:dyDescent="0.2">
      <c r="A103" s="2">
        <f t="shared" si="3"/>
        <v>2016</v>
      </c>
      <c r="B103" s="99">
        <v>42583</v>
      </c>
      <c r="C103" s="100">
        <v>0</v>
      </c>
      <c r="D103" s="100">
        <v>0</v>
      </c>
      <c r="E103" s="100">
        <v>469951.52095384616</v>
      </c>
      <c r="F103" s="100">
        <v>0</v>
      </c>
      <c r="G103" s="100">
        <v>3113.8209538461542</v>
      </c>
      <c r="H103" s="100">
        <v>466837.7</v>
      </c>
      <c r="I103" s="100">
        <v>462447.28</v>
      </c>
      <c r="J103" s="100">
        <v>4390.42</v>
      </c>
      <c r="K103" s="100">
        <v>1351375</v>
      </c>
      <c r="L103" s="100">
        <v>454585.69000000006</v>
      </c>
      <c r="M103" s="100">
        <v>466837.7</v>
      </c>
      <c r="N103" s="100">
        <v>1339122.99</v>
      </c>
      <c r="O103" s="100">
        <v>0</v>
      </c>
      <c r="P103" s="100">
        <v>48905276.329999998</v>
      </c>
      <c r="Q103" s="100">
        <v>48905276.329999998</v>
      </c>
      <c r="R103" s="100">
        <v>651647.25</v>
      </c>
      <c r="S103" s="100">
        <v>0</v>
      </c>
      <c r="T103" s="100">
        <v>0</v>
      </c>
      <c r="U103" s="100">
        <v>1344106.0487998903</v>
      </c>
      <c r="V103" s="100">
        <v>5783.9691616754126</v>
      </c>
      <c r="W103" s="100">
        <v>0</v>
      </c>
      <c r="X103" s="100">
        <v>0</v>
      </c>
      <c r="Y103" s="100">
        <v>699727.75</v>
      </c>
      <c r="Z103" s="100">
        <v>0</v>
      </c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0">
        <v>0</v>
      </c>
      <c r="AG103" s="100">
        <v>0</v>
      </c>
      <c r="AH103" s="100">
        <v>0</v>
      </c>
      <c r="AI103" s="100">
        <v>5311.7300000000005</v>
      </c>
      <c r="AJ103" s="100">
        <v>713937.27011552139</v>
      </c>
      <c r="AK103" s="100">
        <v>713937.2701155215</v>
      </c>
      <c r="AL103" s="56"/>
      <c r="AM103" s="1">
        <v>2</v>
      </c>
      <c r="AN103" s="34" t="str">
        <f>RevReqSumR!AB103</f>
        <v>Oct 2015 - Sep 2016</v>
      </c>
      <c r="AO103" s="57">
        <f>IF(B103&gt;'UpdatedRateCalc (1)'!$E$2,0,1)</f>
        <v>1</v>
      </c>
    </row>
    <row r="104" spans="1:41" hidden="1" outlineLevel="1" collapsed="1" x14ac:dyDescent="0.2">
      <c r="A104" s="2">
        <f t="shared" si="3"/>
        <v>2016</v>
      </c>
      <c r="B104" s="99">
        <v>42614</v>
      </c>
      <c r="C104" s="100">
        <v>0</v>
      </c>
      <c r="D104" s="100">
        <v>0</v>
      </c>
      <c r="E104" s="100">
        <v>446174.48083076923</v>
      </c>
      <c r="F104" s="100">
        <v>0</v>
      </c>
      <c r="G104" s="100">
        <v>2829.2208307692313</v>
      </c>
      <c r="H104" s="100">
        <v>443345.26</v>
      </c>
      <c r="I104" s="100">
        <v>439356.12</v>
      </c>
      <c r="J104" s="100">
        <v>3989.14</v>
      </c>
      <c r="K104" s="100">
        <v>1343961</v>
      </c>
      <c r="L104" s="100">
        <v>481.16999999999996</v>
      </c>
      <c r="M104" s="100">
        <v>443345.26</v>
      </c>
      <c r="N104" s="100">
        <v>901096.90999999992</v>
      </c>
      <c r="O104" s="100">
        <v>0</v>
      </c>
      <c r="P104" s="100">
        <v>48004179.420000002</v>
      </c>
      <c r="Q104" s="100">
        <v>48004179.420000002</v>
      </c>
      <c r="R104" s="100">
        <v>648865.19999999995</v>
      </c>
      <c r="S104" s="100">
        <v>0</v>
      </c>
      <c r="T104" s="100">
        <v>0</v>
      </c>
      <c r="U104" s="100">
        <v>1992971.2487998903</v>
      </c>
      <c r="V104" s="100">
        <v>11553.462437752169</v>
      </c>
      <c r="W104" s="100">
        <v>0</v>
      </c>
      <c r="X104" s="100">
        <v>0</v>
      </c>
      <c r="Y104" s="100">
        <v>695250.93</v>
      </c>
      <c r="Z104" s="100">
        <v>0</v>
      </c>
      <c r="AA104" s="100">
        <v>0</v>
      </c>
      <c r="AB104" s="100">
        <v>0</v>
      </c>
      <c r="AC104" s="100">
        <v>0</v>
      </c>
      <c r="AD104" s="100">
        <v>0</v>
      </c>
      <c r="AE104" s="100">
        <v>0</v>
      </c>
      <c r="AF104" s="100">
        <v>0</v>
      </c>
      <c r="AG104" s="100">
        <v>0</v>
      </c>
      <c r="AH104" s="100">
        <v>0</v>
      </c>
      <c r="AI104" s="100">
        <v>5039.07</v>
      </c>
      <c r="AJ104" s="100">
        <v>714672.68326852145</v>
      </c>
      <c r="AK104" s="100">
        <v>714672.68326852145</v>
      </c>
      <c r="AL104" s="56"/>
      <c r="AM104" s="1">
        <v>2</v>
      </c>
      <c r="AN104" s="34" t="str">
        <f>RevReqSumR!AB104</f>
        <v>Oct 2015 - Sep 2016</v>
      </c>
      <c r="AO104" s="57">
        <f>IF(B104&gt;'UpdatedRateCalc (1)'!$E$2,0,1)</f>
        <v>1</v>
      </c>
    </row>
    <row r="105" spans="1:41" hidden="1" outlineLevel="1" x14ac:dyDescent="0.2">
      <c r="A105" s="2">
        <f t="shared" si="3"/>
        <v>2016</v>
      </c>
      <c r="B105" s="99">
        <v>42644</v>
      </c>
      <c r="C105" s="100">
        <v>0</v>
      </c>
      <c r="D105" s="100">
        <v>0</v>
      </c>
      <c r="E105" s="100">
        <v>452650.00339999999</v>
      </c>
      <c r="F105" s="100">
        <v>0</v>
      </c>
      <c r="G105" s="100">
        <v>2756.5034000000005</v>
      </c>
      <c r="H105" s="100">
        <v>449893.5</v>
      </c>
      <c r="I105" s="100">
        <v>446006.89</v>
      </c>
      <c r="J105" s="100">
        <v>3886.61</v>
      </c>
      <c r="K105" s="100">
        <v>1022200</v>
      </c>
      <c r="L105" s="100">
        <v>289.89</v>
      </c>
      <c r="M105" s="100">
        <v>449893.5</v>
      </c>
      <c r="N105" s="100">
        <v>572596.39</v>
      </c>
      <c r="O105" s="100">
        <v>0</v>
      </c>
      <c r="P105" s="100">
        <v>47431583.030000001</v>
      </c>
      <c r="Q105" s="100">
        <v>47431583.030000001</v>
      </c>
      <c r="R105" s="100">
        <v>496057.52</v>
      </c>
      <c r="S105" s="100">
        <v>2117180.98</v>
      </c>
      <c r="T105" s="100">
        <v>124209.72999999998</v>
      </c>
      <c r="U105" s="100">
        <v>496057.5187998903</v>
      </c>
      <c r="V105" s="100">
        <v>7425.7661436397966</v>
      </c>
      <c r="W105" s="100">
        <v>5395.31</v>
      </c>
      <c r="X105" s="100">
        <v>0</v>
      </c>
      <c r="Y105" s="100">
        <v>526142.48</v>
      </c>
      <c r="Z105" s="100">
        <v>0</v>
      </c>
      <c r="AA105" s="100">
        <v>0</v>
      </c>
      <c r="AB105" s="100">
        <v>0</v>
      </c>
      <c r="AC105" s="100">
        <v>0</v>
      </c>
      <c r="AD105" s="100">
        <v>0</v>
      </c>
      <c r="AE105" s="100">
        <v>0</v>
      </c>
      <c r="AF105" s="100">
        <v>0</v>
      </c>
      <c r="AG105" s="100">
        <v>0</v>
      </c>
      <c r="AH105" s="100">
        <v>0</v>
      </c>
      <c r="AI105" s="100">
        <v>4703.33</v>
      </c>
      <c r="AJ105" s="100">
        <v>422213.65954363986</v>
      </c>
      <c r="AK105" s="100">
        <v>422213.65954363981</v>
      </c>
      <c r="AL105" s="56"/>
      <c r="AM105" s="1">
        <v>2</v>
      </c>
      <c r="AN105" s="34" t="str">
        <f>RevReqSumR!AB105</f>
        <v>Oct 2016 - Sep 2017</v>
      </c>
      <c r="AO105" s="57">
        <f>IF(B105&gt;'UpdatedRateCalc (1)'!$E$2,0,1)</f>
        <v>1</v>
      </c>
    </row>
    <row r="106" spans="1:41" hidden="1" outlineLevel="1" x14ac:dyDescent="0.2">
      <c r="A106" s="2">
        <f t="shared" si="3"/>
        <v>2016</v>
      </c>
      <c r="B106" s="99">
        <v>42675</v>
      </c>
      <c r="C106" s="100">
        <v>0</v>
      </c>
      <c r="D106" s="100">
        <v>0</v>
      </c>
      <c r="E106" s="100">
        <v>432784.40769230766</v>
      </c>
      <c r="F106" s="100">
        <v>0</v>
      </c>
      <c r="G106" s="100">
        <v>2528.4076923076927</v>
      </c>
      <c r="H106" s="100">
        <v>430256</v>
      </c>
      <c r="I106" s="100">
        <v>426691</v>
      </c>
      <c r="J106" s="100">
        <v>3565</v>
      </c>
      <c r="K106" s="100">
        <v>807238</v>
      </c>
      <c r="L106" s="100">
        <v>31211.89</v>
      </c>
      <c r="M106" s="100">
        <v>430256</v>
      </c>
      <c r="N106" s="100">
        <v>408193.89</v>
      </c>
      <c r="O106" s="100">
        <v>0</v>
      </c>
      <c r="P106" s="100">
        <v>47023389.140000001</v>
      </c>
      <c r="Q106" s="100">
        <v>47023389.140000001</v>
      </c>
      <c r="R106" s="100">
        <v>389045</v>
      </c>
      <c r="S106" s="100">
        <v>0</v>
      </c>
      <c r="T106" s="100">
        <v>0</v>
      </c>
      <c r="U106" s="100">
        <v>885102.5187998903</v>
      </c>
      <c r="V106" s="100">
        <v>4643.567164574084</v>
      </c>
      <c r="W106" s="100">
        <v>3921.61</v>
      </c>
      <c r="X106" s="100">
        <v>0</v>
      </c>
      <c r="Y106" s="100">
        <v>418193.87</v>
      </c>
      <c r="Z106" s="100">
        <v>0</v>
      </c>
      <c r="AA106" s="100">
        <v>0</v>
      </c>
      <c r="AB106" s="100">
        <v>0</v>
      </c>
      <c r="AC106" s="100">
        <v>0</v>
      </c>
      <c r="AD106" s="100">
        <v>0</v>
      </c>
      <c r="AE106" s="100">
        <v>0</v>
      </c>
      <c r="AF106" s="100">
        <v>0</v>
      </c>
      <c r="AG106" s="100">
        <v>0</v>
      </c>
      <c r="AH106" s="100">
        <v>0</v>
      </c>
      <c r="AI106" s="100">
        <v>4352.2299999999996</v>
      </c>
      <c r="AJ106" s="100">
        <v>433639.68485688168</v>
      </c>
      <c r="AK106" s="100">
        <v>433639.68485688174</v>
      </c>
      <c r="AL106" s="56"/>
      <c r="AM106" s="1">
        <v>1</v>
      </c>
      <c r="AN106" s="34" t="str">
        <f>RevReqSumR!AB106</f>
        <v>Oct 2016 - Sep 2017</v>
      </c>
      <c r="AO106" s="57">
        <f>IF(B106&gt;'UpdatedRateCalc (1)'!$E$2,0,1)</f>
        <v>1</v>
      </c>
    </row>
    <row r="107" spans="1:41" hidden="1" outlineLevel="1" x14ac:dyDescent="0.2">
      <c r="A107" s="2">
        <f t="shared" si="3"/>
        <v>2016</v>
      </c>
      <c r="B107" s="99">
        <v>42705</v>
      </c>
      <c r="C107" s="100">
        <v>0</v>
      </c>
      <c r="D107" s="100">
        <v>0</v>
      </c>
      <c r="E107" s="100">
        <v>443507.31853846152</v>
      </c>
      <c r="F107" s="100">
        <v>0</v>
      </c>
      <c r="G107" s="100">
        <v>2491.2085384615389</v>
      </c>
      <c r="H107" s="100">
        <v>441016.11</v>
      </c>
      <c r="I107" s="100">
        <v>437503.56</v>
      </c>
      <c r="J107" s="100">
        <v>3512.55</v>
      </c>
      <c r="K107" s="100">
        <v>628900</v>
      </c>
      <c r="L107" s="100">
        <v>1135.6199999999999</v>
      </c>
      <c r="M107" s="100">
        <v>441016.11</v>
      </c>
      <c r="N107" s="100">
        <v>189019.51</v>
      </c>
      <c r="O107" s="100">
        <v>0</v>
      </c>
      <c r="P107" s="100">
        <v>46834369.630000003</v>
      </c>
      <c r="Q107" s="100">
        <v>46834369.630000003</v>
      </c>
      <c r="R107" s="100">
        <v>301315.92</v>
      </c>
      <c r="S107" s="100">
        <v>886037.04</v>
      </c>
      <c r="T107" s="100">
        <v>934.52000000001863</v>
      </c>
      <c r="U107" s="100">
        <v>301315.91879989021</v>
      </c>
      <c r="V107" s="100">
        <v>1434.0110411740422</v>
      </c>
      <c r="W107" s="100">
        <v>5403.13</v>
      </c>
      <c r="X107" s="100">
        <v>0</v>
      </c>
      <c r="Y107" s="100">
        <v>327584.08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0">
        <v>0</v>
      </c>
      <c r="AG107" s="100">
        <v>0</v>
      </c>
      <c r="AH107" s="100">
        <v>0</v>
      </c>
      <c r="AI107" s="100">
        <v>4185.3100000000004</v>
      </c>
      <c r="AJ107" s="100">
        <v>340163.21957963554</v>
      </c>
      <c r="AK107" s="100">
        <v>340163.2195796356</v>
      </c>
      <c r="AL107" s="56"/>
      <c r="AM107" s="1">
        <v>2</v>
      </c>
      <c r="AN107" s="34" t="str">
        <f>RevReqSumR!AB107</f>
        <v>Oct 2016 - Sep 2017</v>
      </c>
      <c r="AO107" s="57">
        <f>IF(B107&gt;'UpdatedRateCalc (1)'!$E$2,0,1)</f>
        <v>1</v>
      </c>
    </row>
    <row r="108" spans="1:41" hidden="1" outlineLevel="1" x14ac:dyDescent="0.2">
      <c r="A108" s="2">
        <f t="shared" si="3"/>
        <v>2017</v>
      </c>
      <c r="B108" s="99">
        <v>42736</v>
      </c>
      <c r="C108" s="100">
        <v>0</v>
      </c>
      <c r="D108" s="100">
        <v>0</v>
      </c>
      <c r="E108" s="100">
        <v>441793.02446153847</v>
      </c>
      <c r="F108" s="100">
        <v>0</v>
      </c>
      <c r="G108" s="100">
        <v>2415.2144615384618</v>
      </c>
      <c r="H108" s="100">
        <v>439377.81</v>
      </c>
      <c r="I108" s="100">
        <v>435972.41</v>
      </c>
      <c r="J108" s="100">
        <v>3405.4</v>
      </c>
      <c r="K108" s="100">
        <v>425600</v>
      </c>
      <c r="L108" s="100">
        <v>284.5</v>
      </c>
      <c r="M108" s="100">
        <v>425884.5</v>
      </c>
      <c r="N108" s="100">
        <v>0</v>
      </c>
      <c r="O108" s="100">
        <v>13493.309999999998</v>
      </c>
      <c r="P108" s="100">
        <v>46834369.630000003</v>
      </c>
      <c r="Q108" s="100">
        <v>46847862.940000005</v>
      </c>
      <c r="R108" s="100">
        <v>202899.20000000001</v>
      </c>
      <c r="S108" s="100">
        <v>0</v>
      </c>
      <c r="T108" s="100">
        <v>0</v>
      </c>
      <c r="U108" s="100">
        <v>504215.11879989022</v>
      </c>
      <c r="V108" s="100">
        <v>2900.1853223247267</v>
      </c>
      <c r="W108" s="100">
        <v>601.33000000000004</v>
      </c>
      <c r="X108" s="100">
        <v>0</v>
      </c>
      <c r="Y108" s="100">
        <v>222700.79999999999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0">
        <v>0</v>
      </c>
      <c r="AG108" s="100">
        <v>0</v>
      </c>
      <c r="AH108" s="100">
        <v>0</v>
      </c>
      <c r="AI108" s="100">
        <v>4014.11</v>
      </c>
      <c r="AJ108" s="100">
        <v>232631.63978386318</v>
      </c>
      <c r="AK108" s="100">
        <v>232631.63978386315</v>
      </c>
      <c r="AL108" s="56"/>
      <c r="AM108" s="1">
        <v>2</v>
      </c>
      <c r="AN108" s="34" t="str">
        <f>RevReqSumR!AB108</f>
        <v>Oct 2016 - Sep 2017</v>
      </c>
      <c r="AO108" s="57">
        <f>IF(B108&gt;'UpdatedRateCalc (1)'!$E$2,0,1)</f>
        <v>1</v>
      </c>
    </row>
    <row r="109" spans="1:41" hidden="1" outlineLevel="1" x14ac:dyDescent="0.2">
      <c r="A109" s="2">
        <f t="shared" si="3"/>
        <v>2017</v>
      </c>
      <c r="B109" s="99">
        <v>42767</v>
      </c>
      <c r="C109" s="100">
        <v>0</v>
      </c>
      <c r="D109" s="100">
        <v>0</v>
      </c>
      <c r="E109" s="100">
        <v>399162.05655384617</v>
      </c>
      <c r="F109" s="100">
        <v>0</v>
      </c>
      <c r="G109" s="100">
        <v>2136.316553846154</v>
      </c>
      <c r="H109" s="100">
        <v>397025.74</v>
      </c>
      <c r="I109" s="100">
        <v>394013.58</v>
      </c>
      <c r="J109" s="100">
        <v>3012.16</v>
      </c>
      <c r="K109" s="100">
        <v>359575</v>
      </c>
      <c r="L109" s="100">
        <v>540</v>
      </c>
      <c r="M109" s="100">
        <v>360115</v>
      </c>
      <c r="N109" s="100">
        <v>0</v>
      </c>
      <c r="O109" s="100">
        <v>50404.049999999988</v>
      </c>
      <c r="P109" s="100">
        <v>46834369.630000003</v>
      </c>
      <c r="Q109" s="100">
        <v>46884773.68</v>
      </c>
      <c r="R109" s="100">
        <v>172845.81</v>
      </c>
      <c r="S109" s="100">
        <v>0</v>
      </c>
      <c r="T109" s="100">
        <v>0</v>
      </c>
      <c r="U109" s="100">
        <v>677060.92879989021</v>
      </c>
      <c r="V109" s="100">
        <v>4345.6082358974554</v>
      </c>
      <c r="W109" s="100">
        <v>0</v>
      </c>
      <c r="X109" s="100">
        <v>0</v>
      </c>
      <c r="Y109" s="100">
        <v>186729.19</v>
      </c>
      <c r="Z109" s="100">
        <v>0</v>
      </c>
      <c r="AA109" s="100">
        <v>0</v>
      </c>
      <c r="AB109" s="100">
        <v>0</v>
      </c>
      <c r="AC109" s="100">
        <v>0</v>
      </c>
      <c r="AD109" s="100">
        <v>0</v>
      </c>
      <c r="AE109" s="100">
        <v>0</v>
      </c>
      <c r="AF109" s="100">
        <v>0</v>
      </c>
      <c r="AG109" s="100">
        <v>0</v>
      </c>
      <c r="AH109" s="100">
        <v>0</v>
      </c>
      <c r="AI109" s="100">
        <v>4032.92</v>
      </c>
      <c r="AJ109" s="100">
        <v>197244.03478974366</v>
      </c>
      <c r="AK109" s="100">
        <v>197244.03478974363</v>
      </c>
      <c r="AL109" s="56"/>
      <c r="AM109" s="1">
        <v>2</v>
      </c>
      <c r="AN109" s="34" t="str">
        <f>RevReqSumR!AB109</f>
        <v>Oct 2016 - Sep 2017</v>
      </c>
      <c r="AO109" s="57">
        <f>IF(B109&gt;'UpdatedRateCalc (1)'!$E$2,0,1)</f>
        <v>1</v>
      </c>
    </row>
    <row r="110" spans="1:41" hidden="1" outlineLevel="1" x14ac:dyDescent="0.2">
      <c r="A110" s="2">
        <f t="shared" si="3"/>
        <v>2017</v>
      </c>
      <c r="B110" s="99">
        <v>42795</v>
      </c>
      <c r="C110" s="100">
        <v>0</v>
      </c>
      <c r="D110" s="100">
        <v>0</v>
      </c>
      <c r="E110" s="100">
        <v>442139.99978461541</v>
      </c>
      <c r="F110" s="100">
        <v>0</v>
      </c>
      <c r="G110" s="100">
        <v>2314.0497846153853</v>
      </c>
      <c r="H110" s="100">
        <v>439825.95</v>
      </c>
      <c r="I110" s="100">
        <v>436563.19</v>
      </c>
      <c r="J110" s="100">
        <v>3262.76</v>
      </c>
      <c r="K110" s="100">
        <v>671832</v>
      </c>
      <c r="L110" s="100">
        <v>16239.72</v>
      </c>
      <c r="M110" s="100">
        <v>490230</v>
      </c>
      <c r="N110" s="100">
        <v>197841.71999999997</v>
      </c>
      <c r="O110" s="100">
        <v>0</v>
      </c>
      <c r="P110" s="100">
        <v>46636527.910000004</v>
      </c>
      <c r="Q110" s="100">
        <v>46636527.910000004</v>
      </c>
      <c r="R110" s="100">
        <v>323950.09999999998</v>
      </c>
      <c r="S110" s="100">
        <v>703435.33</v>
      </c>
      <c r="T110" s="100">
        <v>26374.400000000023</v>
      </c>
      <c r="U110" s="100">
        <v>323950.09879989026</v>
      </c>
      <c r="V110" s="100">
        <v>3391.2267033822613</v>
      </c>
      <c r="W110" s="100">
        <v>4882.889384595197</v>
      </c>
      <c r="X110" s="100">
        <v>0</v>
      </c>
      <c r="Y110" s="100">
        <v>348174.9</v>
      </c>
      <c r="Z110" s="100">
        <v>0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0">
        <v>0</v>
      </c>
      <c r="AG110" s="100">
        <v>0</v>
      </c>
      <c r="AH110" s="100">
        <v>0</v>
      </c>
      <c r="AI110" s="100">
        <v>3743.94</v>
      </c>
      <c r="AJ110" s="100">
        <v>336132.60587259289</v>
      </c>
      <c r="AK110" s="100">
        <v>336132.60587259283</v>
      </c>
      <c r="AL110" s="56"/>
      <c r="AM110" s="1">
        <v>2</v>
      </c>
      <c r="AN110" s="34" t="str">
        <f>RevReqSumR!AB110</f>
        <v>Oct 2016 - Sep 2017</v>
      </c>
      <c r="AO110" s="57">
        <f>IF(B110&gt;'UpdatedRateCalc (1)'!$E$2,0,1)</f>
        <v>1</v>
      </c>
    </row>
    <row r="111" spans="1:41" hidden="1" outlineLevel="1" x14ac:dyDescent="0.2">
      <c r="A111" s="2">
        <f t="shared" si="3"/>
        <v>2017</v>
      </c>
      <c r="B111" s="99">
        <v>42826</v>
      </c>
      <c r="C111" s="100">
        <v>0</v>
      </c>
      <c r="D111" s="100">
        <v>0</v>
      </c>
      <c r="E111" s="100">
        <v>425624.33780000004</v>
      </c>
      <c r="F111" s="100">
        <v>0</v>
      </c>
      <c r="G111" s="100">
        <v>2175.8278</v>
      </c>
      <c r="H111" s="100">
        <v>423448.51</v>
      </c>
      <c r="I111" s="100">
        <v>420380.64</v>
      </c>
      <c r="J111" s="100">
        <v>3067.87</v>
      </c>
      <c r="K111" s="100">
        <v>777100</v>
      </c>
      <c r="L111" s="100">
        <v>400</v>
      </c>
      <c r="M111" s="100">
        <v>423448.51</v>
      </c>
      <c r="N111" s="100">
        <v>354051.49</v>
      </c>
      <c r="O111" s="100">
        <v>0</v>
      </c>
      <c r="P111" s="100">
        <v>46282476.420000002</v>
      </c>
      <c r="Q111" s="100">
        <v>46282476.420000002</v>
      </c>
      <c r="R111" s="100">
        <v>374823.96</v>
      </c>
      <c r="S111" s="100">
        <v>0</v>
      </c>
      <c r="T111" s="100">
        <v>0</v>
      </c>
      <c r="U111" s="100">
        <v>698774.05879989034</v>
      </c>
      <c r="V111" s="100">
        <v>3067.6384292206599</v>
      </c>
      <c r="W111" s="100">
        <v>312.39163758037012</v>
      </c>
      <c r="X111" s="100">
        <v>0</v>
      </c>
      <c r="Y111" s="100">
        <v>402276.04</v>
      </c>
      <c r="Z111" s="100">
        <v>0</v>
      </c>
      <c r="AA111" s="100">
        <v>0</v>
      </c>
      <c r="AB111" s="100">
        <v>0</v>
      </c>
      <c r="AC111" s="100">
        <v>0</v>
      </c>
      <c r="AD111" s="100">
        <v>0</v>
      </c>
      <c r="AE111" s="100">
        <v>0</v>
      </c>
      <c r="AF111" s="100">
        <v>0</v>
      </c>
      <c r="AG111" s="100">
        <v>0</v>
      </c>
      <c r="AH111" s="100">
        <v>0</v>
      </c>
      <c r="AI111" s="100">
        <v>4332.9399999999996</v>
      </c>
      <c r="AJ111" s="100">
        <v>412164.83786680107</v>
      </c>
      <c r="AK111" s="100">
        <v>412164.83786680101</v>
      </c>
      <c r="AL111" s="56"/>
      <c r="AM111" s="1">
        <v>1</v>
      </c>
      <c r="AN111" s="34" t="str">
        <f>RevReqSumR!AB111</f>
        <v>Oct 2016 - Sep 2017</v>
      </c>
      <c r="AO111" s="57">
        <f>IF(B111&gt;'UpdatedRateCalc (1)'!$E$2,0,1)</f>
        <v>1</v>
      </c>
    </row>
    <row r="112" spans="1:41" hidden="1" outlineLevel="1" x14ac:dyDescent="0.2">
      <c r="A112" s="2">
        <f t="shared" si="3"/>
        <v>2017</v>
      </c>
      <c r="B112" s="99">
        <v>42856</v>
      </c>
      <c r="C112" s="100">
        <v>0</v>
      </c>
      <c r="D112" s="100">
        <v>0</v>
      </c>
      <c r="E112" s="100">
        <v>436382.3998923077</v>
      </c>
      <c r="F112" s="100">
        <v>0</v>
      </c>
      <c r="G112" s="100">
        <v>2145.8698923076927</v>
      </c>
      <c r="H112" s="100">
        <v>434236.53</v>
      </c>
      <c r="I112" s="100">
        <v>431210.9</v>
      </c>
      <c r="J112" s="100">
        <v>3025.63</v>
      </c>
      <c r="K112" s="100">
        <v>1096693.1499999999</v>
      </c>
      <c r="L112" s="100">
        <v>95</v>
      </c>
      <c r="M112" s="100">
        <v>434236.53</v>
      </c>
      <c r="N112" s="100">
        <v>662551.61999999988</v>
      </c>
      <c r="O112" s="100">
        <v>0</v>
      </c>
      <c r="P112" s="100">
        <v>45619924.800000004</v>
      </c>
      <c r="Q112" s="100">
        <v>45619924.800000004</v>
      </c>
      <c r="R112" s="100">
        <v>527190.88</v>
      </c>
      <c r="S112" s="100">
        <v>0</v>
      </c>
      <c r="T112" s="100">
        <v>0</v>
      </c>
      <c r="U112" s="100">
        <v>1225964.9387998902</v>
      </c>
      <c r="V112" s="100">
        <v>6749.2658308781529</v>
      </c>
      <c r="W112" s="100">
        <v>0</v>
      </c>
      <c r="X112" s="100">
        <v>0</v>
      </c>
      <c r="Y112" s="100">
        <v>569584.12</v>
      </c>
      <c r="Z112" s="100">
        <v>0</v>
      </c>
      <c r="AA112" s="100">
        <v>0</v>
      </c>
      <c r="AB112" s="100">
        <v>0</v>
      </c>
      <c r="AC112" s="100">
        <v>0</v>
      </c>
      <c r="AD112" s="100">
        <v>0</v>
      </c>
      <c r="AE112" s="100">
        <v>0</v>
      </c>
      <c r="AF112" s="100">
        <v>0</v>
      </c>
      <c r="AG112" s="100">
        <v>0</v>
      </c>
      <c r="AH112" s="100">
        <v>0</v>
      </c>
      <c r="AI112" s="100">
        <v>5084.88</v>
      </c>
      <c r="AJ112" s="100">
        <v>583564.13572318573</v>
      </c>
      <c r="AK112" s="100">
        <v>583564.13572318584</v>
      </c>
      <c r="AL112" s="56"/>
      <c r="AM112" s="1">
        <v>2</v>
      </c>
      <c r="AN112" s="34" t="str">
        <f>RevReqSumR!AB112</f>
        <v>Oct 2016 - Sep 2017</v>
      </c>
      <c r="AO112" s="57">
        <f>IF(B112&gt;'UpdatedRateCalc (1)'!$E$2,0,1)</f>
        <v>1</v>
      </c>
    </row>
    <row r="113" spans="1:41" hidden="1" outlineLevel="1" x14ac:dyDescent="0.2">
      <c r="A113" s="2">
        <f t="shared" si="3"/>
        <v>2017</v>
      </c>
      <c r="B113" s="99">
        <v>42887</v>
      </c>
      <c r="C113" s="100">
        <v>0</v>
      </c>
      <c r="D113" s="100">
        <v>0</v>
      </c>
      <c r="E113" s="100">
        <v>416221.15189230768</v>
      </c>
      <c r="F113" s="100">
        <v>0</v>
      </c>
      <c r="G113" s="100">
        <v>1925.5118923076925</v>
      </c>
      <c r="H113" s="100">
        <v>414295.64</v>
      </c>
      <c r="I113" s="100">
        <v>411580.71</v>
      </c>
      <c r="J113" s="100">
        <v>2714.93</v>
      </c>
      <c r="K113" s="100">
        <v>1164700</v>
      </c>
      <c r="L113" s="100">
        <v>380</v>
      </c>
      <c r="M113" s="100">
        <v>414295.64</v>
      </c>
      <c r="N113" s="100">
        <v>750784.36</v>
      </c>
      <c r="O113" s="100">
        <v>0</v>
      </c>
      <c r="P113" s="100">
        <v>44869140.440000005</v>
      </c>
      <c r="Q113" s="100">
        <v>44869140.440000005</v>
      </c>
      <c r="R113" s="100">
        <v>568864</v>
      </c>
      <c r="S113" s="100">
        <v>1354418.4</v>
      </c>
      <c r="T113" s="100">
        <v>128453.45999999996</v>
      </c>
      <c r="U113" s="100">
        <v>568863.99879989028</v>
      </c>
      <c r="V113" s="100">
        <v>2780.6934949247684</v>
      </c>
      <c r="W113" s="100">
        <v>5183.25</v>
      </c>
      <c r="X113" s="100">
        <v>0</v>
      </c>
      <c r="Y113" s="100">
        <v>595836</v>
      </c>
      <c r="Z113" s="100">
        <v>0</v>
      </c>
      <c r="AA113" s="100">
        <v>0</v>
      </c>
      <c r="AB113" s="100">
        <v>0</v>
      </c>
      <c r="AC113" s="100">
        <v>0</v>
      </c>
      <c r="AD113" s="100">
        <v>0</v>
      </c>
      <c r="AE113" s="100">
        <v>0</v>
      </c>
      <c r="AF113" s="100">
        <v>0</v>
      </c>
      <c r="AG113" s="100">
        <v>0</v>
      </c>
      <c r="AH113" s="100">
        <v>0</v>
      </c>
      <c r="AI113" s="100">
        <v>4572.5200000000004</v>
      </c>
      <c r="AJ113" s="100">
        <v>481844.51538723236</v>
      </c>
      <c r="AK113" s="100">
        <v>481844.51538723253</v>
      </c>
      <c r="AL113" s="56"/>
      <c r="AM113" s="1">
        <v>2</v>
      </c>
      <c r="AN113" s="34" t="str">
        <f>RevReqSumR!AB113</f>
        <v>Oct 2016 - Sep 2017</v>
      </c>
      <c r="AO113" s="57">
        <f>IF(B113&gt;'UpdatedRateCalc (1)'!$E$2,0,1)</f>
        <v>1</v>
      </c>
    </row>
    <row r="114" spans="1:41" hidden="1" outlineLevel="1" x14ac:dyDescent="0.2">
      <c r="A114" s="2">
        <f t="shared" si="3"/>
        <v>2017</v>
      </c>
      <c r="B114" s="99">
        <v>42917</v>
      </c>
      <c r="C114" s="100">
        <v>0</v>
      </c>
      <c r="D114" s="100">
        <v>0</v>
      </c>
      <c r="E114" s="100">
        <v>422964.07101538463</v>
      </c>
      <c r="F114" s="100">
        <v>0</v>
      </c>
      <c r="G114" s="100">
        <v>1854.6810153846156</v>
      </c>
      <c r="H114" s="100">
        <v>421109.39</v>
      </c>
      <c r="I114" s="100">
        <v>418494.33</v>
      </c>
      <c r="J114" s="100">
        <v>2615.06</v>
      </c>
      <c r="K114" s="100">
        <v>1351375</v>
      </c>
      <c r="L114" s="100">
        <v>999.72</v>
      </c>
      <c r="M114" s="100">
        <v>421109.39</v>
      </c>
      <c r="N114" s="100">
        <v>931265.33</v>
      </c>
      <c r="O114" s="100">
        <v>0</v>
      </c>
      <c r="P114" s="100">
        <v>43937875.110000007</v>
      </c>
      <c r="Q114" s="100">
        <v>43937875.110000007</v>
      </c>
      <c r="R114" s="100">
        <v>645274.44999999995</v>
      </c>
      <c r="S114" s="100">
        <v>574994</v>
      </c>
      <c r="T114" s="100">
        <v>6130</v>
      </c>
      <c r="U114" s="100">
        <v>645274.44879989023</v>
      </c>
      <c r="V114" s="100">
        <v>3135.2515332918506</v>
      </c>
      <c r="W114" s="100">
        <v>7910.5535440298863</v>
      </c>
      <c r="X114" s="100">
        <v>0</v>
      </c>
      <c r="Y114" s="100">
        <v>706100.55</v>
      </c>
      <c r="Z114" s="100">
        <v>0</v>
      </c>
      <c r="AA114" s="100">
        <v>0</v>
      </c>
      <c r="AB114" s="100">
        <v>0</v>
      </c>
      <c r="AC114" s="100">
        <v>0</v>
      </c>
      <c r="AD114" s="100">
        <v>0</v>
      </c>
      <c r="AE114" s="100">
        <v>0</v>
      </c>
      <c r="AF114" s="100">
        <v>0</v>
      </c>
      <c r="AG114" s="100">
        <v>0</v>
      </c>
      <c r="AH114" s="100">
        <v>0</v>
      </c>
      <c r="AI114" s="100">
        <v>10372.92</v>
      </c>
      <c r="AJ114" s="100">
        <v>723243.95609270642</v>
      </c>
      <c r="AK114" s="100">
        <v>723243.95609270642</v>
      </c>
      <c r="AL114" s="56"/>
      <c r="AM114" s="1">
        <v>2</v>
      </c>
      <c r="AN114" s="34" t="str">
        <f>RevReqSumR!AB114</f>
        <v>Oct 2016 - Sep 2017</v>
      </c>
      <c r="AO114" s="57">
        <f>IF(B114&gt;'UpdatedRateCalc (1)'!$E$2,0,1)</f>
        <v>1</v>
      </c>
    </row>
    <row r="115" spans="1:41" hidden="1" outlineLevel="1" x14ac:dyDescent="0.2">
      <c r="A115" s="2">
        <f t="shared" si="3"/>
        <v>2017</v>
      </c>
      <c r="B115" s="99">
        <v>42948</v>
      </c>
      <c r="C115" s="100">
        <v>0</v>
      </c>
      <c r="D115" s="100">
        <v>0</v>
      </c>
      <c r="E115" s="100">
        <v>414199.13981538464</v>
      </c>
      <c r="F115" s="100">
        <v>0</v>
      </c>
      <c r="G115" s="100">
        <v>1707.5298153846156</v>
      </c>
      <c r="H115" s="100">
        <v>412491.61000000004</v>
      </c>
      <c r="I115" s="100">
        <v>410084.03</v>
      </c>
      <c r="J115" s="100">
        <v>2407.58</v>
      </c>
      <c r="K115" s="100">
        <v>1285825</v>
      </c>
      <c r="L115" s="100">
        <v>760</v>
      </c>
      <c r="M115" s="100">
        <v>412491.61000000004</v>
      </c>
      <c r="N115" s="100">
        <v>874093.3899999999</v>
      </c>
      <c r="O115" s="100">
        <v>0</v>
      </c>
      <c r="P115" s="100">
        <v>43063781.720000006</v>
      </c>
      <c r="Q115" s="100">
        <v>43063781.720000006</v>
      </c>
      <c r="R115" s="100">
        <v>612215.12</v>
      </c>
      <c r="S115" s="100">
        <v>0</v>
      </c>
      <c r="T115" s="100">
        <v>0</v>
      </c>
      <c r="U115" s="100">
        <v>1257489.5687998901</v>
      </c>
      <c r="V115" s="100">
        <v>6270.3293548863703</v>
      </c>
      <c r="W115" s="100">
        <v>-1617.4</v>
      </c>
      <c r="X115" s="100">
        <v>0</v>
      </c>
      <c r="Y115" s="100">
        <v>673609.88</v>
      </c>
      <c r="Z115" s="100">
        <v>0</v>
      </c>
      <c r="AA115" s="100">
        <v>0</v>
      </c>
      <c r="AB115" s="100">
        <v>0</v>
      </c>
      <c r="AC115" s="100">
        <v>0</v>
      </c>
      <c r="AD115" s="100">
        <v>0</v>
      </c>
      <c r="AE115" s="100">
        <v>0</v>
      </c>
      <c r="AF115" s="100">
        <v>0</v>
      </c>
      <c r="AG115" s="100">
        <v>0</v>
      </c>
      <c r="AH115" s="100">
        <v>0</v>
      </c>
      <c r="AI115" s="100">
        <v>7978.65</v>
      </c>
      <c r="AJ115" s="100">
        <v>687948.98917027109</v>
      </c>
      <c r="AK115" s="100">
        <v>687948.98917027097</v>
      </c>
      <c r="AL115" s="56"/>
      <c r="AM115" s="1">
        <v>2</v>
      </c>
      <c r="AN115" s="34" t="str">
        <f>RevReqSumR!AB115</f>
        <v>Oct 2016 - Sep 2017</v>
      </c>
      <c r="AO115" s="57">
        <f>IF(B115&gt;'UpdatedRateCalc (1)'!$E$2,0,1)</f>
        <v>1</v>
      </c>
    </row>
    <row r="116" spans="1:41" hidden="1" outlineLevel="1" x14ac:dyDescent="0.2">
      <c r="A116" s="2">
        <f t="shared" si="3"/>
        <v>2017</v>
      </c>
      <c r="B116" s="99">
        <v>42979</v>
      </c>
      <c r="C116" s="100">
        <v>0</v>
      </c>
      <c r="D116" s="100">
        <v>0</v>
      </c>
      <c r="E116" s="100">
        <v>392769.00829230767</v>
      </c>
      <c r="F116" s="100">
        <v>0</v>
      </c>
      <c r="G116" s="100">
        <v>1507.1082923076924</v>
      </c>
      <c r="H116" s="100">
        <v>391261.89999999997</v>
      </c>
      <c r="I116" s="100">
        <v>389136.91</v>
      </c>
      <c r="J116" s="100">
        <v>2124.9899999999998</v>
      </c>
      <c r="K116" s="100">
        <v>1208863.04</v>
      </c>
      <c r="L116" s="100">
        <v>27692.5</v>
      </c>
      <c r="M116" s="100">
        <v>391261.89999999997</v>
      </c>
      <c r="N116" s="100">
        <v>845293.64000000013</v>
      </c>
      <c r="O116" s="100">
        <v>0</v>
      </c>
      <c r="P116" s="100">
        <v>42218488.080000006</v>
      </c>
      <c r="Q116" s="100">
        <v>42218488.080000006</v>
      </c>
      <c r="R116" s="100">
        <v>548005.81999999995</v>
      </c>
      <c r="S116" s="100">
        <v>0</v>
      </c>
      <c r="T116" s="100">
        <v>0</v>
      </c>
      <c r="U116" s="100">
        <v>1805495.3887998899</v>
      </c>
      <c r="V116" s="100">
        <v>11644.97420499052</v>
      </c>
      <c r="W116" s="100">
        <v>0</v>
      </c>
      <c r="X116" s="100">
        <v>0</v>
      </c>
      <c r="Y116" s="100">
        <v>660857.22000000009</v>
      </c>
      <c r="Z116" s="100">
        <v>0</v>
      </c>
      <c r="AA116" s="100">
        <v>0</v>
      </c>
      <c r="AB116" s="100">
        <v>0</v>
      </c>
      <c r="AC116" s="100">
        <v>0</v>
      </c>
      <c r="AD116" s="100">
        <v>0</v>
      </c>
      <c r="AE116" s="100">
        <v>0</v>
      </c>
      <c r="AF116" s="100">
        <v>0</v>
      </c>
      <c r="AG116" s="100">
        <v>0</v>
      </c>
      <c r="AH116" s="100">
        <v>0</v>
      </c>
      <c r="AI116" s="100">
        <v>5854.95</v>
      </c>
      <c r="AJ116" s="100">
        <v>679864.25249729829</v>
      </c>
      <c r="AK116" s="100">
        <v>679864.25249729829</v>
      </c>
      <c r="AL116" s="56"/>
      <c r="AM116" s="1">
        <v>1</v>
      </c>
      <c r="AN116" s="34" t="str">
        <f>RevReqSumR!AB116</f>
        <v>Oct 2016 - Sep 2017</v>
      </c>
      <c r="AO116" s="57">
        <f>IF(B116&gt;'UpdatedRateCalc (1)'!$E$2,0,1)</f>
        <v>1</v>
      </c>
    </row>
    <row r="117" spans="1:41" hidden="1" outlineLevel="1" x14ac:dyDescent="0.2">
      <c r="A117" s="2">
        <f t="shared" si="3"/>
        <v>2017</v>
      </c>
      <c r="B117" s="99">
        <v>43009</v>
      </c>
      <c r="C117" s="100">
        <v>0</v>
      </c>
      <c r="D117" s="100">
        <v>0</v>
      </c>
      <c r="E117" s="100">
        <v>398049.30976923072</v>
      </c>
      <c r="F117" s="100">
        <v>0</v>
      </c>
      <c r="G117" s="100">
        <v>1437.1497692307694</v>
      </c>
      <c r="H117" s="100">
        <v>396612.16</v>
      </c>
      <c r="I117" s="100">
        <v>394585.81</v>
      </c>
      <c r="J117" s="100">
        <v>2026.35</v>
      </c>
      <c r="K117" s="100">
        <v>1001775</v>
      </c>
      <c r="L117" s="100">
        <v>1955.03</v>
      </c>
      <c r="M117" s="100">
        <v>396612.16</v>
      </c>
      <c r="N117" s="100">
        <v>607117.87000000011</v>
      </c>
      <c r="O117" s="100">
        <v>0</v>
      </c>
      <c r="P117" s="100">
        <v>41611370.210000008</v>
      </c>
      <c r="Q117" s="100">
        <v>41611370.210000008</v>
      </c>
      <c r="R117" s="100">
        <v>445842.6</v>
      </c>
      <c r="S117" s="100">
        <v>1585189.71</v>
      </c>
      <c r="T117" s="100">
        <v>-220305.67999999993</v>
      </c>
      <c r="U117" s="100">
        <v>445842.59879989014</v>
      </c>
      <c r="V117" s="100">
        <v>9473.5222942726705</v>
      </c>
      <c r="W117" s="100">
        <v>0</v>
      </c>
      <c r="X117" s="100">
        <v>0</v>
      </c>
      <c r="Y117" s="100">
        <v>555932.4</v>
      </c>
      <c r="Z117" s="100">
        <v>0</v>
      </c>
      <c r="AA117" s="100">
        <v>0</v>
      </c>
      <c r="AB117" s="100">
        <v>0</v>
      </c>
      <c r="AC117" s="100">
        <v>0</v>
      </c>
      <c r="AD117" s="100">
        <v>0</v>
      </c>
      <c r="AE117" s="100">
        <v>0</v>
      </c>
      <c r="AF117" s="100">
        <v>0</v>
      </c>
      <c r="AG117" s="100">
        <v>0</v>
      </c>
      <c r="AH117" s="100">
        <v>0</v>
      </c>
      <c r="AI117" s="100">
        <v>9122.99</v>
      </c>
      <c r="AJ117" s="100">
        <v>796271.74206350336</v>
      </c>
      <c r="AK117" s="100">
        <v>796271.74206350336</v>
      </c>
      <c r="AL117" s="56"/>
      <c r="AM117" s="1">
        <v>2</v>
      </c>
      <c r="AN117" s="59" t="str">
        <f>RevReqSumR!AB117</f>
        <v>Oct 2017 - Sep 2018</v>
      </c>
      <c r="AO117" s="57">
        <f>IF(B117&gt;'UpdatedRateCalc (1)'!$E$2,0,1)</f>
        <v>1</v>
      </c>
    </row>
    <row r="118" spans="1:41" hidden="1" outlineLevel="1" x14ac:dyDescent="0.2">
      <c r="A118" s="2">
        <f t="shared" si="3"/>
        <v>2017</v>
      </c>
      <c r="B118" s="99">
        <v>43040</v>
      </c>
      <c r="C118" s="100">
        <v>0</v>
      </c>
      <c r="D118" s="100">
        <v>0</v>
      </c>
      <c r="E118" s="100">
        <v>379739.76820000005</v>
      </c>
      <c r="F118" s="100">
        <v>0</v>
      </c>
      <c r="G118" s="100">
        <v>1289.0482000000002</v>
      </c>
      <c r="H118" s="100">
        <v>378450.72000000003</v>
      </c>
      <c r="I118" s="100">
        <v>376633.19</v>
      </c>
      <c r="J118" s="100">
        <v>1817.53</v>
      </c>
      <c r="K118" s="100">
        <v>771400</v>
      </c>
      <c r="L118" s="100">
        <v>0</v>
      </c>
      <c r="M118" s="100">
        <v>378450.72000000003</v>
      </c>
      <c r="N118" s="100">
        <v>392949.27999999997</v>
      </c>
      <c r="O118" s="100">
        <v>0</v>
      </c>
      <c r="P118" s="100">
        <v>41218420.930000007</v>
      </c>
      <c r="Q118" s="100">
        <v>41218420.930000007</v>
      </c>
      <c r="R118" s="100">
        <v>336882.56</v>
      </c>
      <c r="S118" s="100">
        <v>0</v>
      </c>
      <c r="T118" s="100">
        <v>0</v>
      </c>
      <c r="U118" s="100">
        <v>782725.1587998902</v>
      </c>
      <c r="V118" s="100">
        <v>4169.1518893850407</v>
      </c>
      <c r="W118" s="100">
        <v>5924.7</v>
      </c>
      <c r="X118" s="100">
        <v>0</v>
      </c>
      <c r="Y118" s="100">
        <v>434517.44</v>
      </c>
      <c r="Z118" s="100">
        <v>0</v>
      </c>
      <c r="AA118" s="100">
        <v>0</v>
      </c>
      <c r="AB118" s="100">
        <v>0</v>
      </c>
      <c r="AC118" s="100">
        <v>0</v>
      </c>
      <c r="AD118" s="100">
        <v>0</v>
      </c>
      <c r="AE118" s="100">
        <v>0</v>
      </c>
      <c r="AF118" s="100">
        <v>0</v>
      </c>
      <c r="AG118" s="100">
        <v>0</v>
      </c>
      <c r="AH118" s="100">
        <v>0</v>
      </c>
      <c r="AI118" s="100">
        <v>6869.77</v>
      </c>
      <c r="AJ118" s="100">
        <v>452770.11008938513</v>
      </c>
      <c r="AK118" s="100">
        <v>452770.11008938507</v>
      </c>
      <c r="AL118" s="56"/>
      <c r="AM118" s="1">
        <v>2</v>
      </c>
      <c r="AN118" s="59" t="str">
        <f>RevReqSumR!AB118</f>
        <v>Oct 2017 - Sep 2018</v>
      </c>
      <c r="AO118" s="57">
        <f>IF(B118&gt;'UpdatedRateCalc (1)'!$E$2,0,1)</f>
        <v>1</v>
      </c>
    </row>
    <row r="119" spans="1:41" hidden="1" outlineLevel="1" x14ac:dyDescent="0.2">
      <c r="A119" s="2">
        <f t="shared" si="3"/>
        <v>2017</v>
      </c>
      <c r="B119" s="99">
        <v>43070</v>
      </c>
      <c r="C119" s="100">
        <v>0</v>
      </c>
      <c r="D119" s="100">
        <v>0</v>
      </c>
      <c r="E119" s="100">
        <v>388760.60080000001</v>
      </c>
      <c r="F119" s="100">
        <v>0</v>
      </c>
      <c r="G119" s="100">
        <v>1232.1608000000001</v>
      </c>
      <c r="H119" s="100">
        <v>387528.44</v>
      </c>
      <c r="I119" s="100">
        <v>385791.12</v>
      </c>
      <c r="J119" s="100">
        <v>1737.32</v>
      </c>
      <c r="K119" s="100">
        <v>559550</v>
      </c>
      <c r="L119" s="100">
        <v>200</v>
      </c>
      <c r="M119" s="100">
        <v>387528.44</v>
      </c>
      <c r="N119" s="100">
        <v>172221.56</v>
      </c>
      <c r="O119" s="100">
        <v>0</v>
      </c>
      <c r="P119" s="100">
        <v>41046199.370000005</v>
      </c>
      <c r="Q119" s="100">
        <v>41046199.370000005</v>
      </c>
      <c r="R119" s="100">
        <v>244199.4</v>
      </c>
      <c r="S119" s="100">
        <v>772262.76000000013</v>
      </c>
      <c r="T119" s="100">
        <v>-10254.95999999973</v>
      </c>
      <c r="U119" s="100">
        <v>244406.83879989036</v>
      </c>
      <c r="V119" s="100">
        <v>7217.095725097327</v>
      </c>
      <c r="W119" s="100">
        <v>0</v>
      </c>
      <c r="X119" s="100">
        <v>0</v>
      </c>
      <c r="Y119" s="100">
        <v>315350.59999999998</v>
      </c>
      <c r="Z119" s="100">
        <v>0</v>
      </c>
      <c r="AA119" s="100">
        <v>0</v>
      </c>
      <c r="AB119" s="100">
        <v>0</v>
      </c>
      <c r="AC119" s="100">
        <v>0</v>
      </c>
      <c r="AD119" s="100">
        <v>0</v>
      </c>
      <c r="AE119" s="100">
        <v>0</v>
      </c>
      <c r="AF119" s="100">
        <v>0</v>
      </c>
      <c r="AG119" s="100">
        <v>0</v>
      </c>
      <c r="AH119" s="100">
        <v>0</v>
      </c>
      <c r="AI119" s="100">
        <v>7218.4</v>
      </c>
      <c r="AJ119" s="100">
        <v>341273.21652509703</v>
      </c>
      <c r="AK119" s="100">
        <v>341273.21652509703</v>
      </c>
      <c r="AL119" s="56"/>
      <c r="AM119" s="1">
        <v>2</v>
      </c>
      <c r="AN119" s="59" t="str">
        <f>RevReqSumR!AB119</f>
        <v>Oct 2017 - Sep 2018</v>
      </c>
      <c r="AO119" s="57">
        <f>IF(B119&gt;'UpdatedRateCalc (1)'!$E$2,0,1)</f>
        <v>1</v>
      </c>
    </row>
    <row r="120" spans="1:41" hidden="1" outlineLevel="1" x14ac:dyDescent="0.2">
      <c r="A120" s="2">
        <f t="shared" si="3"/>
        <v>2018</v>
      </c>
      <c r="B120" s="99">
        <v>43101</v>
      </c>
      <c r="C120" s="100">
        <v>0</v>
      </c>
      <c r="D120" s="100">
        <v>0</v>
      </c>
      <c r="E120" s="100">
        <v>336856.75004461675</v>
      </c>
      <c r="F120" s="100">
        <v>-49795.529216921706</v>
      </c>
      <c r="G120" s="100">
        <v>808.37926153846149</v>
      </c>
      <c r="H120" s="100">
        <v>385843.9</v>
      </c>
      <c r="I120" s="100">
        <v>384186.34</v>
      </c>
      <c r="J120" s="100">
        <v>1657.56</v>
      </c>
      <c r="K120" s="100">
        <v>358442.71</v>
      </c>
      <c r="L120" s="100">
        <v>37651.129999999997</v>
      </c>
      <c r="M120" s="100">
        <v>385843.9</v>
      </c>
      <c r="N120" s="100">
        <v>10249.940000000002</v>
      </c>
      <c r="O120" s="100">
        <v>0</v>
      </c>
      <c r="P120" s="100">
        <v>41035949.430000007</v>
      </c>
      <c r="Q120" s="100">
        <v>41035949.430000007</v>
      </c>
      <c r="R120" s="100">
        <v>157906.53</v>
      </c>
      <c r="S120" s="100">
        <v>0</v>
      </c>
      <c r="T120" s="100">
        <v>0</v>
      </c>
      <c r="U120" s="100">
        <v>402313.36879989039</v>
      </c>
      <c r="V120" s="100">
        <v>2044.9764806783187</v>
      </c>
      <c r="W120" s="100">
        <v>5544.01</v>
      </c>
      <c r="X120" s="100">
        <v>0</v>
      </c>
      <c r="Y120" s="100">
        <v>202143.44</v>
      </c>
      <c r="Z120" s="100">
        <v>0</v>
      </c>
      <c r="AA120" s="100">
        <v>0</v>
      </c>
      <c r="AB120" s="100">
        <v>0</v>
      </c>
      <c r="AC120" s="100">
        <v>0</v>
      </c>
      <c r="AD120" s="100">
        <v>0</v>
      </c>
      <c r="AE120" s="100">
        <v>0</v>
      </c>
      <c r="AF120" s="100">
        <v>0</v>
      </c>
      <c r="AG120" s="100">
        <v>0</v>
      </c>
      <c r="AH120" s="100">
        <v>0</v>
      </c>
      <c r="AI120" s="100">
        <v>7125.72</v>
      </c>
      <c r="AJ120" s="100">
        <v>167870.99652529505</v>
      </c>
      <c r="AK120" s="100">
        <v>167870.99652529508</v>
      </c>
      <c r="AL120" s="56"/>
      <c r="AM120" s="1">
        <v>2</v>
      </c>
      <c r="AN120" s="59" t="str">
        <f>RevReqSumR!AB120</f>
        <v>Oct 2017 - Sep 2018</v>
      </c>
      <c r="AO120" s="57">
        <f>IF(B120&gt;'UpdatedRateCalc (1)'!$E$2,0,1)</f>
        <v>1</v>
      </c>
    </row>
    <row r="121" spans="1:41" hidden="1" outlineLevel="1" x14ac:dyDescent="0.2">
      <c r="A121" s="2">
        <f t="shared" si="3"/>
        <v>2018</v>
      </c>
      <c r="B121" s="99">
        <v>43132</v>
      </c>
      <c r="C121" s="100">
        <v>0</v>
      </c>
      <c r="D121" s="100">
        <v>0</v>
      </c>
      <c r="E121" s="100">
        <v>303633.32049129676</v>
      </c>
      <c r="F121" s="100">
        <v>-44892.151647164726</v>
      </c>
      <c r="G121" s="100">
        <v>711.38213846153837</v>
      </c>
      <c r="H121" s="100">
        <v>347814.08999999997</v>
      </c>
      <c r="I121" s="100">
        <v>346355.42</v>
      </c>
      <c r="J121" s="100">
        <v>1458.67</v>
      </c>
      <c r="K121" s="100">
        <v>529150</v>
      </c>
      <c r="L121" s="100">
        <v>108932.08</v>
      </c>
      <c r="M121" s="100">
        <v>347814.08999999997</v>
      </c>
      <c r="N121" s="100">
        <v>290267.99</v>
      </c>
      <c r="O121" s="100">
        <v>0</v>
      </c>
      <c r="P121" s="100">
        <v>40745681.440000005</v>
      </c>
      <c r="Q121" s="100">
        <v>40745681.440000005</v>
      </c>
      <c r="R121" s="100">
        <v>232168.74</v>
      </c>
      <c r="S121" s="100">
        <v>0</v>
      </c>
      <c r="T121" s="100">
        <v>0</v>
      </c>
      <c r="U121" s="100">
        <v>634482.10879989038</v>
      </c>
      <c r="V121" s="100">
        <v>3042.1620400592501</v>
      </c>
      <c r="W121" s="100">
        <v>0</v>
      </c>
      <c r="X121" s="100">
        <v>0</v>
      </c>
      <c r="Y121" s="100">
        <v>296981.26</v>
      </c>
      <c r="Z121" s="100">
        <v>0</v>
      </c>
      <c r="AA121" s="100">
        <v>0</v>
      </c>
      <c r="AB121" s="100">
        <v>0</v>
      </c>
      <c r="AC121" s="100">
        <v>0</v>
      </c>
      <c r="AD121" s="100">
        <v>0</v>
      </c>
      <c r="AE121" s="100">
        <v>0</v>
      </c>
      <c r="AF121" s="100">
        <v>0</v>
      </c>
      <c r="AG121" s="100">
        <v>0</v>
      </c>
      <c r="AH121" s="100">
        <v>0</v>
      </c>
      <c r="AI121" s="100">
        <v>6379.21</v>
      </c>
      <c r="AJ121" s="100">
        <v>262221.86253135611</v>
      </c>
      <c r="AK121" s="100">
        <v>262221.86253135611</v>
      </c>
      <c r="AL121" s="56"/>
      <c r="AM121" s="1">
        <v>1</v>
      </c>
      <c r="AN121" s="59" t="str">
        <f>RevReqSumR!AB121</f>
        <v>Oct 2017 - Sep 2018</v>
      </c>
      <c r="AO121" s="57">
        <f>IF(B121&gt;'UpdatedRateCalc (1)'!$E$2,0,1)</f>
        <v>1</v>
      </c>
    </row>
    <row r="122" spans="1:41" hidden="1" outlineLevel="1" x14ac:dyDescent="0.2">
      <c r="A122" s="2">
        <f t="shared" si="3"/>
        <v>2018</v>
      </c>
      <c r="B122" s="99">
        <v>43160</v>
      </c>
      <c r="C122" s="100">
        <v>0</v>
      </c>
      <c r="D122" s="100">
        <v>0</v>
      </c>
      <c r="E122" s="100">
        <v>334437.27784132108</v>
      </c>
      <c r="F122" s="100">
        <v>-49461.272943294345</v>
      </c>
      <c r="G122" s="100">
        <v>751.06078461538448</v>
      </c>
      <c r="H122" s="100">
        <v>383147.49000000005</v>
      </c>
      <c r="I122" s="100">
        <v>381607.46</v>
      </c>
      <c r="J122" s="100">
        <v>1540.03</v>
      </c>
      <c r="K122" s="100">
        <v>503975</v>
      </c>
      <c r="L122" s="100">
        <v>28021.34</v>
      </c>
      <c r="M122" s="100">
        <v>383147.49000000005</v>
      </c>
      <c r="N122" s="100">
        <v>148848.84999999992</v>
      </c>
      <c r="O122" s="100">
        <v>0</v>
      </c>
      <c r="P122" s="100">
        <v>40596832.590000004</v>
      </c>
      <c r="Q122" s="100">
        <v>40596832.590000004</v>
      </c>
      <c r="R122" s="100">
        <v>222650.85</v>
      </c>
      <c r="S122" s="100">
        <v>710880</v>
      </c>
      <c r="T122" s="100">
        <v>76397.859999999986</v>
      </c>
      <c r="U122" s="100">
        <v>222650.81879989034</v>
      </c>
      <c r="V122" s="100">
        <v>4602.259520453661</v>
      </c>
      <c r="W122" s="100">
        <v>0</v>
      </c>
      <c r="X122" s="100">
        <v>0</v>
      </c>
      <c r="Y122" s="100">
        <v>281324.15000000002</v>
      </c>
      <c r="Z122" s="100">
        <v>0</v>
      </c>
      <c r="AA122" s="100">
        <v>0</v>
      </c>
      <c r="AB122" s="100">
        <v>0</v>
      </c>
      <c r="AC122" s="100">
        <v>0</v>
      </c>
      <c r="AD122" s="100">
        <v>0</v>
      </c>
      <c r="AE122" s="100">
        <v>0</v>
      </c>
      <c r="AF122" s="100">
        <v>0</v>
      </c>
      <c r="AG122" s="100">
        <v>0</v>
      </c>
      <c r="AH122" s="100">
        <v>0</v>
      </c>
      <c r="AI122" s="100">
        <v>8094.79</v>
      </c>
      <c r="AJ122" s="100">
        <v>168913.12736177468</v>
      </c>
      <c r="AK122" s="100">
        <v>168913.12736177476</v>
      </c>
      <c r="AL122" s="56"/>
      <c r="AM122" s="1">
        <v>2</v>
      </c>
      <c r="AN122" s="59" t="str">
        <f>RevReqSumR!AB122</f>
        <v>Oct 2017 - Sep 2018</v>
      </c>
      <c r="AO122" s="57">
        <f>IF(B122&gt;'UpdatedRateCalc (1)'!$E$2,0,1)</f>
        <v>1</v>
      </c>
    </row>
    <row r="123" spans="1:41" hidden="1" outlineLevel="1" x14ac:dyDescent="0.2">
      <c r="A123" s="2">
        <f t="shared" si="3"/>
        <v>2018</v>
      </c>
      <c r="B123" s="99">
        <v>43191</v>
      </c>
      <c r="C123" s="100">
        <v>0</v>
      </c>
      <c r="D123" s="100">
        <v>0</v>
      </c>
      <c r="E123" s="100">
        <v>322467.63732516789</v>
      </c>
      <c r="F123" s="100">
        <v>-47701.757551755189</v>
      </c>
      <c r="G123" s="100">
        <v>700.57487692307689</v>
      </c>
      <c r="H123" s="100">
        <v>369468.82</v>
      </c>
      <c r="I123" s="100">
        <v>368032.31</v>
      </c>
      <c r="J123" s="100">
        <v>1436.51</v>
      </c>
      <c r="K123" s="100">
        <v>755725</v>
      </c>
      <c r="L123" s="100">
        <v>0</v>
      </c>
      <c r="M123" s="100">
        <v>369468.82</v>
      </c>
      <c r="N123" s="100">
        <v>386256.18</v>
      </c>
      <c r="O123" s="100">
        <v>0</v>
      </c>
      <c r="P123" s="100">
        <v>40210576.410000004</v>
      </c>
      <c r="Q123" s="100">
        <v>40210576.410000004</v>
      </c>
      <c r="R123" s="100">
        <v>334316.83</v>
      </c>
      <c r="S123" s="100">
        <v>0</v>
      </c>
      <c r="T123" s="100">
        <v>0</v>
      </c>
      <c r="U123" s="100">
        <v>556967.64879989042</v>
      </c>
      <c r="V123" s="100">
        <v>1854.1799864399993</v>
      </c>
      <c r="W123" s="100">
        <v>0</v>
      </c>
      <c r="X123" s="100">
        <v>0</v>
      </c>
      <c r="Y123" s="100">
        <v>421408.17</v>
      </c>
      <c r="Z123" s="100">
        <v>0</v>
      </c>
      <c r="AA123" s="100">
        <v>0</v>
      </c>
      <c r="AB123" s="100">
        <v>0</v>
      </c>
      <c r="AC123" s="100">
        <v>0</v>
      </c>
      <c r="AD123" s="100">
        <v>0</v>
      </c>
      <c r="AE123" s="100">
        <v>0</v>
      </c>
      <c r="AF123" s="100">
        <v>0</v>
      </c>
      <c r="AG123" s="100">
        <v>0</v>
      </c>
      <c r="AH123" s="100">
        <v>0</v>
      </c>
      <c r="AI123" s="100">
        <v>6721.32</v>
      </c>
      <c r="AJ123" s="100">
        <v>382982.48731160781</v>
      </c>
      <c r="AK123" s="100">
        <v>382982.48731160787</v>
      </c>
      <c r="AL123" s="56"/>
      <c r="AM123" s="1">
        <v>2</v>
      </c>
      <c r="AN123" s="59" t="str">
        <f>RevReqSumR!AB123</f>
        <v>Oct 2017 - Sep 2018</v>
      </c>
      <c r="AO123" s="57">
        <f>IF(B123&gt;'UpdatedRateCalc (1)'!$E$2,0,1)</f>
        <v>1</v>
      </c>
    </row>
    <row r="124" spans="1:41" hidden="1" outlineLevel="1" x14ac:dyDescent="0.2">
      <c r="A124" s="2">
        <f t="shared" si="3"/>
        <v>2018</v>
      </c>
      <c r="B124" s="99">
        <v>43221</v>
      </c>
      <c r="C124" s="100">
        <v>0</v>
      </c>
      <c r="D124" s="100">
        <v>0</v>
      </c>
      <c r="E124" s="100">
        <v>329916.90217450669</v>
      </c>
      <c r="F124" s="100">
        <v>-48823.276471647179</v>
      </c>
      <c r="G124" s="100">
        <v>673.67864615384599</v>
      </c>
      <c r="H124" s="100">
        <v>378066.5</v>
      </c>
      <c r="I124" s="100">
        <v>376685.14</v>
      </c>
      <c r="J124" s="100">
        <v>1381.36</v>
      </c>
      <c r="K124" s="100">
        <v>1054975</v>
      </c>
      <c r="L124" s="100">
        <v>23336.05</v>
      </c>
      <c r="M124" s="100">
        <v>378066.5</v>
      </c>
      <c r="N124" s="100">
        <v>700244.55</v>
      </c>
      <c r="O124" s="100">
        <v>0</v>
      </c>
      <c r="P124" s="100">
        <v>39510331.860000007</v>
      </c>
      <c r="Q124" s="100">
        <v>39510331.860000007</v>
      </c>
      <c r="R124" s="100">
        <v>467898.07</v>
      </c>
      <c r="S124" s="100">
        <v>0</v>
      </c>
      <c r="T124" s="100">
        <v>0</v>
      </c>
      <c r="U124" s="100">
        <v>1024865.7187998905</v>
      </c>
      <c r="V124" s="100">
        <v>4694.126404116676</v>
      </c>
      <c r="W124" s="100">
        <v>0</v>
      </c>
      <c r="X124" s="100">
        <v>0</v>
      </c>
      <c r="Y124" s="100">
        <v>587076.93000000005</v>
      </c>
      <c r="Z124" s="100">
        <v>0</v>
      </c>
      <c r="AA124" s="100">
        <v>0</v>
      </c>
      <c r="AB124" s="100">
        <v>0</v>
      </c>
      <c r="AC124" s="100">
        <v>0</v>
      </c>
      <c r="AD124" s="100">
        <v>0</v>
      </c>
      <c r="AE124" s="100">
        <v>0</v>
      </c>
      <c r="AF124" s="100">
        <v>0</v>
      </c>
      <c r="AG124" s="100">
        <v>0</v>
      </c>
      <c r="AH124" s="100">
        <v>0</v>
      </c>
      <c r="AI124" s="100">
        <v>7843.49</v>
      </c>
      <c r="AJ124" s="100">
        <v>551464.94857862347</v>
      </c>
      <c r="AK124" s="100">
        <v>551464.94857862336</v>
      </c>
      <c r="AL124" s="56"/>
      <c r="AM124" s="1">
        <v>2</v>
      </c>
      <c r="AN124" s="59" t="str">
        <f>RevReqSumR!AB124</f>
        <v>Oct 2017 - Sep 2018</v>
      </c>
      <c r="AO124" s="57">
        <f>IF(B124&gt;'UpdatedRateCalc (1)'!$E$2,0,1)</f>
        <v>1</v>
      </c>
    </row>
    <row r="125" spans="1:41" hidden="1" outlineLevel="1" x14ac:dyDescent="0.2">
      <c r="A125" s="2">
        <f t="shared" si="3"/>
        <v>2018</v>
      </c>
      <c r="B125" s="99">
        <v>43252</v>
      </c>
      <c r="C125" s="100">
        <v>0</v>
      </c>
      <c r="D125" s="100">
        <v>0</v>
      </c>
      <c r="E125" s="100">
        <v>313748.63220641145</v>
      </c>
      <c r="F125" s="100">
        <v>-46459.474347434756</v>
      </c>
      <c r="G125" s="100">
        <v>577.07655384615373</v>
      </c>
      <c r="H125" s="100">
        <v>359631.03</v>
      </c>
      <c r="I125" s="100">
        <v>358447.75</v>
      </c>
      <c r="J125" s="100">
        <v>1183.28</v>
      </c>
      <c r="K125" s="100">
        <v>1109600</v>
      </c>
      <c r="L125" s="100">
        <v>522.5</v>
      </c>
      <c r="M125" s="100">
        <v>359631.03</v>
      </c>
      <c r="N125" s="100">
        <v>750491.47</v>
      </c>
      <c r="O125" s="100">
        <v>0</v>
      </c>
      <c r="P125" s="100">
        <v>38759840.390000008</v>
      </c>
      <c r="Q125" s="100">
        <v>38759840.390000008</v>
      </c>
      <c r="R125" s="100">
        <v>494788.16</v>
      </c>
      <c r="S125" s="100">
        <v>1164363.8399999999</v>
      </c>
      <c r="T125" s="100">
        <v>139918.34999999986</v>
      </c>
      <c r="U125" s="100">
        <v>495208.38879989041</v>
      </c>
      <c r="V125" s="100">
        <v>8001.2460785715075</v>
      </c>
      <c r="W125" s="100">
        <v>0</v>
      </c>
      <c r="X125" s="100">
        <v>0</v>
      </c>
      <c r="Y125" s="100">
        <v>614811.84</v>
      </c>
      <c r="Z125" s="100">
        <v>0</v>
      </c>
      <c r="AA125" s="100">
        <v>0</v>
      </c>
      <c r="AB125" s="100">
        <v>0</v>
      </c>
      <c r="AC125" s="100">
        <v>0</v>
      </c>
      <c r="AD125" s="100">
        <v>0</v>
      </c>
      <c r="AE125" s="100">
        <v>0</v>
      </c>
      <c r="AF125" s="100">
        <v>0</v>
      </c>
      <c r="AG125" s="100">
        <v>0</v>
      </c>
      <c r="AH125" s="100">
        <v>0</v>
      </c>
      <c r="AI125" s="100">
        <v>9501.4599999999991</v>
      </c>
      <c r="AJ125" s="100">
        <v>446513.79828498297</v>
      </c>
      <c r="AK125" s="100">
        <v>446513.79828498303</v>
      </c>
      <c r="AL125" s="56"/>
      <c r="AM125" s="1">
        <v>2</v>
      </c>
      <c r="AN125" s="59" t="str">
        <f>RevReqSumR!AB125</f>
        <v>Oct 2017 - Sep 2018</v>
      </c>
      <c r="AO125" s="57">
        <f>IF(B125&gt;'UpdatedRateCalc (1)'!$E$2,0,1)</f>
        <v>1</v>
      </c>
    </row>
    <row r="126" spans="1:41" hidden="1" outlineLevel="1" x14ac:dyDescent="0.2">
      <c r="A126" s="2">
        <f t="shared" si="3"/>
        <v>2018</v>
      </c>
      <c r="B126" s="99">
        <v>43282</v>
      </c>
      <c r="C126" s="100">
        <v>0</v>
      </c>
      <c r="D126" s="100">
        <v>0</v>
      </c>
      <c r="E126" s="100">
        <v>317908.8170110088</v>
      </c>
      <c r="F126" s="100">
        <v>-47095.994527452756</v>
      </c>
      <c r="G126" s="100">
        <v>539.63153846153841</v>
      </c>
      <c r="H126" s="100">
        <v>364465.18</v>
      </c>
      <c r="I126" s="100">
        <v>363358.68</v>
      </c>
      <c r="J126" s="100">
        <v>1106.5</v>
      </c>
      <c r="K126" s="100">
        <v>1257325</v>
      </c>
      <c r="L126" s="100">
        <v>30637.5</v>
      </c>
      <c r="M126" s="100">
        <v>364465.18</v>
      </c>
      <c r="N126" s="100">
        <v>923497.32000000007</v>
      </c>
      <c r="O126" s="100">
        <v>0</v>
      </c>
      <c r="P126" s="100">
        <v>37836343.070000008</v>
      </c>
      <c r="Q126" s="100">
        <v>37836343.070000008</v>
      </c>
      <c r="R126" s="100">
        <v>563016.9</v>
      </c>
      <c r="S126" s="100">
        <v>490583.36</v>
      </c>
      <c r="T126" s="100">
        <v>-4204.8000000000466</v>
      </c>
      <c r="U126" s="100">
        <v>563437.12879989028</v>
      </c>
      <c r="V126" s="100">
        <v>4081.0202180536621</v>
      </c>
      <c r="W126" s="100">
        <v>3843.61</v>
      </c>
      <c r="X126" s="100">
        <v>0</v>
      </c>
      <c r="Y126" s="100">
        <v>694308.1</v>
      </c>
      <c r="Z126" s="100">
        <v>0</v>
      </c>
      <c r="AA126" s="100">
        <v>0</v>
      </c>
      <c r="AB126" s="100">
        <v>0</v>
      </c>
      <c r="AC126" s="100">
        <v>0</v>
      </c>
      <c r="AD126" s="100">
        <v>0</v>
      </c>
      <c r="AE126" s="100">
        <v>0</v>
      </c>
      <c r="AF126" s="100">
        <v>0</v>
      </c>
      <c r="AG126" s="100">
        <v>0</v>
      </c>
      <c r="AH126" s="100">
        <v>0</v>
      </c>
      <c r="AI126" s="100">
        <v>6779.28</v>
      </c>
      <c r="AJ126" s="100">
        <v>666660.44722906256</v>
      </c>
      <c r="AK126" s="100">
        <v>666660.44722906244</v>
      </c>
      <c r="AL126" s="56"/>
      <c r="AM126" s="1">
        <v>1</v>
      </c>
      <c r="AN126" s="59" t="str">
        <f>RevReqSumR!AB126</f>
        <v>Oct 2017 - Sep 2018</v>
      </c>
      <c r="AO126" s="57">
        <f>IF(B126&gt;'UpdatedRateCalc (1)'!$E$2,0,1)</f>
        <v>1</v>
      </c>
    </row>
    <row r="127" spans="1:41" hidden="1" outlineLevel="1" x14ac:dyDescent="0.2">
      <c r="A127" s="2">
        <f t="shared" si="3"/>
        <v>2018</v>
      </c>
      <c r="B127" s="99">
        <v>43313</v>
      </c>
      <c r="C127" s="100">
        <v>0</v>
      </c>
      <c r="D127" s="100">
        <v>0</v>
      </c>
      <c r="E127" s="100">
        <v>307286.89894370968</v>
      </c>
      <c r="F127" s="100">
        <v>-45539.252133213333</v>
      </c>
      <c r="G127" s="100">
        <v>484.57107692307687</v>
      </c>
      <c r="H127" s="100">
        <v>352341.57999999996</v>
      </c>
      <c r="I127" s="100">
        <v>351347.98</v>
      </c>
      <c r="J127" s="100">
        <v>993.6</v>
      </c>
      <c r="K127" s="100">
        <v>1374175</v>
      </c>
      <c r="L127" s="100">
        <v>666529.28000000003</v>
      </c>
      <c r="M127" s="100">
        <v>352341.57999999996</v>
      </c>
      <c r="N127" s="100">
        <v>1688362.7000000002</v>
      </c>
      <c r="O127" s="100">
        <v>0</v>
      </c>
      <c r="P127" s="100">
        <v>36147980.370000005</v>
      </c>
      <c r="Q127" s="100">
        <v>36147980.370000005</v>
      </c>
      <c r="R127" s="100">
        <v>637414.68999999994</v>
      </c>
      <c r="S127" s="100">
        <v>0</v>
      </c>
      <c r="T127" s="100">
        <v>0</v>
      </c>
      <c r="U127" s="100">
        <v>1200851.8187998901</v>
      </c>
      <c r="V127" s="100">
        <v>4792.1697393221548</v>
      </c>
      <c r="W127" s="100">
        <v>5920.39</v>
      </c>
      <c r="X127" s="100">
        <v>0</v>
      </c>
      <c r="Y127" s="100">
        <v>736760.31</v>
      </c>
      <c r="Z127" s="100">
        <v>0</v>
      </c>
      <c r="AA127" s="100">
        <v>0</v>
      </c>
      <c r="AB127" s="100">
        <v>0</v>
      </c>
      <c r="AC127" s="100">
        <v>0</v>
      </c>
      <c r="AD127" s="100">
        <v>0</v>
      </c>
      <c r="AE127" s="100">
        <v>0</v>
      </c>
      <c r="AF127" s="100">
        <v>0</v>
      </c>
      <c r="AG127" s="100">
        <v>0</v>
      </c>
      <c r="AH127" s="100">
        <v>0</v>
      </c>
      <c r="AI127" s="100">
        <v>9526</v>
      </c>
      <c r="AJ127" s="100">
        <v>711944.18868303183</v>
      </c>
      <c r="AK127" s="100">
        <v>711944.18868303194</v>
      </c>
      <c r="AL127" s="56"/>
      <c r="AM127" s="1">
        <v>2</v>
      </c>
      <c r="AN127" s="59" t="str">
        <f>RevReqSumR!AB127</f>
        <v>Oct 2017 - Sep 2018</v>
      </c>
      <c r="AO127" s="57">
        <f>IF(B127&gt;'UpdatedRateCalc (1)'!$E$2,0,1)</f>
        <v>1</v>
      </c>
    </row>
    <row r="128" spans="1:41" hidden="1" outlineLevel="1" x14ac:dyDescent="0.2">
      <c r="A128" s="2">
        <f t="shared" si="3"/>
        <v>2018</v>
      </c>
      <c r="B128" s="99">
        <v>43344</v>
      </c>
      <c r="C128" s="100">
        <v>0</v>
      </c>
      <c r="D128" s="100">
        <v>0</v>
      </c>
      <c r="E128" s="100">
        <v>287063.68309636501</v>
      </c>
      <c r="F128" s="100">
        <v>-42567.64558055807</v>
      </c>
      <c r="G128" s="100">
        <v>396.69867692307685</v>
      </c>
      <c r="H128" s="100">
        <v>329234.63</v>
      </c>
      <c r="I128" s="100">
        <v>328421.21000000002</v>
      </c>
      <c r="J128" s="100">
        <v>813.42</v>
      </c>
      <c r="K128" s="100">
        <v>1029800</v>
      </c>
      <c r="L128" s="100">
        <v>12353.77</v>
      </c>
      <c r="M128" s="100">
        <v>329234.63</v>
      </c>
      <c r="N128" s="100">
        <v>712919.14</v>
      </c>
      <c r="O128" s="100">
        <v>0</v>
      </c>
      <c r="P128" s="100">
        <v>35435061.230000004</v>
      </c>
      <c r="Q128" s="100">
        <v>35435061.230000004</v>
      </c>
      <c r="R128" s="100">
        <v>468656.56</v>
      </c>
      <c r="S128" s="100">
        <v>0</v>
      </c>
      <c r="T128" s="100">
        <v>0</v>
      </c>
      <c r="U128" s="100">
        <v>1669508.3787998902</v>
      </c>
      <c r="V128" s="100">
        <v>9664.4587614838347</v>
      </c>
      <c r="W128" s="100">
        <v>3482.4300000000003</v>
      </c>
      <c r="X128" s="100">
        <v>0</v>
      </c>
      <c r="Y128" s="100">
        <v>561143.43999999994</v>
      </c>
      <c r="Z128" s="100">
        <v>0</v>
      </c>
      <c r="AA128" s="100">
        <v>0</v>
      </c>
      <c r="AB128" s="100">
        <v>0</v>
      </c>
      <c r="AC128" s="100">
        <v>0</v>
      </c>
      <c r="AD128" s="100">
        <v>0</v>
      </c>
      <c r="AE128" s="100">
        <v>0</v>
      </c>
      <c r="AF128" s="100">
        <v>0</v>
      </c>
      <c r="AG128" s="100">
        <v>0</v>
      </c>
      <c r="AH128" s="100">
        <v>0</v>
      </c>
      <c r="AI128" s="100">
        <v>8198.39</v>
      </c>
      <c r="AJ128" s="100">
        <v>540317.77185784874</v>
      </c>
      <c r="AK128" s="100">
        <v>540317.77185784886</v>
      </c>
      <c r="AL128" s="56"/>
      <c r="AM128" s="1">
        <v>2</v>
      </c>
      <c r="AN128" s="59" t="str">
        <f>RevReqSumR!AB128</f>
        <v>Oct 2017 - Sep 2018</v>
      </c>
      <c r="AO128" s="57">
        <f>IF(B128&gt;'UpdatedRateCalc (1)'!$E$2,0,1)</f>
        <v>1</v>
      </c>
    </row>
    <row r="129" spans="1:41" hidden="1" outlineLevel="1" x14ac:dyDescent="0.2">
      <c r="A129" s="2">
        <f t="shared" si="3"/>
        <v>2018</v>
      </c>
      <c r="B129" s="99">
        <v>43374</v>
      </c>
      <c r="C129" s="100">
        <v>0</v>
      </c>
      <c r="D129" s="100">
        <v>0</v>
      </c>
      <c r="E129" s="100">
        <v>290875.25729726511</v>
      </c>
      <c r="F129" s="100">
        <v>-43147.39657965798</v>
      </c>
      <c r="G129" s="100">
        <v>369.94387692307686</v>
      </c>
      <c r="H129" s="100">
        <v>333652.71000000002</v>
      </c>
      <c r="I129" s="100">
        <v>332894.15000000002</v>
      </c>
      <c r="J129" s="100">
        <v>758.56</v>
      </c>
      <c r="K129" s="100">
        <v>761262.4</v>
      </c>
      <c r="L129" s="100">
        <v>-2.3646862246096134E-11</v>
      </c>
      <c r="M129" s="100">
        <v>333652.71000000002</v>
      </c>
      <c r="N129" s="100">
        <v>427609.69</v>
      </c>
      <c r="O129" s="100">
        <v>0</v>
      </c>
      <c r="P129" s="100">
        <v>35007451.540000007</v>
      </c>
      <c r="Q129" s="100">
        <v>35007451.540000007</v>
      </c>
      <c r="R129" s="100">
        <v>327941.90000000002</v>
      </c>
      <c r="S129" s="100">
        <v>1695138.54</v>
      </c>
      <c r="T129" s="100">
        <v>26050.39000000013</v>
      </c>
      <c r="U129" s="100">
        <v>328362.12879989017</v>
      </c>
      <c r="V129" s="100">
        <v>13352.013419396128</v>
      </c>
      <c r="W129" s="100">
        <v>0</v>
      </c>
      <c r="X129" s="100">
        <v>0</v>
      </c>
      <c r="Y129" s="100">
        <v>439183.1</v>
      </c>
      <c r="Z129" s="100">
        <v>0</v>
      </c>
      <c r="AA129" s="100">
        <v>0</v>
      </c>
      <c r="AB129" s="100">
        <v>0</v>
      </c>
      <c r="AC129" s="100">
        <v>0</v>
      </c>
      <c r="AD129" s="100">
        <v>0</v>
      </c>
      <c r="AE129" s="100">
        <v>0</v>
      </c>
      <c r="AF129" s="100">
        <v>0</v>
      </c>
      <c r="AG129" s="100">
        <v>0</v>
      </c>
      <c r="AH129" s="100">
        <v>0</v>
      </c>
      <c r="AI129" s="100">
        <v>5966.3</v>
      </c>
      <c r="AJ129" s="100">
        <v>389673.57071666099</v>
      </c>
      <c r="AK129" s="100">
        <v>389673.57071666105</v>
      </c>
      <c r="AL129" s="56"/>
      <c r="AM129" s="1">
        <v>2</v>
      </c>
      <c r="AN129" s="59" t="str">
        <f>RevReqSumR!AB129</f>
        <v>Oct 2018 - Sep 2019</v>
      </c>
      <c r="AO129" s="57">
        <f>IF(B129&gt;'UpdatedRateCalc (1)'!$E$2,0,1)</f>
        <v>1</v>
      </c>
    </row>
    <row r="130" spans="1:41" hidden="1" outlineLevel="1" x14ac:dyDescent="0.2">
      <c r="A130" s="2">
        <f t="shared" si="3"/>
        <v>2018</v>
      </c>
      <c r="B130" s="99">
        <v>43405</v>
      </c>
      <c r="C130" s="100">
        <v>0</v>
      </c>
      <c r="D130" s="100">
        <v>0</v>
      </c>
      <c r="E130" s="100">
        <v>277756.89485774422</v>
      </c>
      <c r="F130" s="100">
        <v>-41215.065634563463</v>
      </c>
      <c r="G130" s="100">
        <v>323.32049230769229</v>
      </c>
      <c r="H130" s="100">
        <v>318648.64</v>
      </c>
      <c r="I130" s="100">
        <v>317985.68</v>
      </c>
      <c r="J130" s="100">
        <v>662.96</v>
      </c>
      <c r="K130" s="100">
        <v>588525</v>
      </c>
      <c r="L130" s="100">
        <v>77944.92</v>
      </c>
      <c r="M130" s="100">
        <v>318648.64</v>
      </c>
      <c r="N130" s="100">
        <v>347821.28</v>
      </c>
      <c r="O130" s="100">
        <v>0</v>
      </c>
      <c r="P130" s="100">
        <v>34659630.260000005</v>
      </c>
      <c r="Q130" s="100">
        <v>34659630.260000005</v>
      </c>
      <c r="R130" s="100">
        <v>254688.84</v>
      </c>
      <c r="S130" s="100">
        <v>0</v>
      </c>
      <c r="T130" s="100">
        <v>0</v>
      </c>
      <c r="U130" s="100">
        <v>583050.96879989014</v>
      </c>
      <c r="V130" s="100">
        <v>2673.2717225413708</v>
      </c>
      <c r="W130" s="100">
        <v>4615.1099999999997</v>
      </c>
      <c r="X130" s="100">
        <v>0</v>
      </c>
      <c r="Y130" s="100">
        <v>333306.42</v>
      </c>
      <c r="Z130" s="100">
        <v>0</v>
      </c>
      <c r="AA130" s="100">
        <v>0</v>
      </c>
      <c r="AB130" s="100">
        <v>0</v>
      </c>
      <c r="AC130" s="100">
        <v>0</v>
      </c>
      <c r="AD130" s="100">
        <v>0</v>
      </c>
      <c r="AE130" s="100">
        <v>0</v>
      </c>
      <c r="AF130" s="100">
        <v>0</v>
      </c>
      <c r="AG130" s="100">
        <v>0</v>
      </c>
      <c r="AH130" s="100">
        <v>0</v>
      </c>
      <c r="AI130" s="100">
        <v>7101.48</v>
      </c>
      <c r="AJ130" s="100">
        <v>306804.53658028552</v>
      </c>
      <c r="AK130" s="100">
        <v>306804.53658028558</v>
      </c>
      <c r="AL130" s="56"/>
      <c r="AM130" s="1">
        <v>2</v>
      </c>
      <c r="AN130" s="59" t="str">
        <f>RevReqSumR!AB130</f>
        <v>Oct 2018 - Sep 2019</v>
      </c>
      <c r="AO130" s="57">
        <f>IF(B130&gt;'UpdatedRateCalc (1)'!$E$2,0,1)</f>
        <v>1</v>
      </c>
    </row>
    <row r="131" spans="1:41" hidden="1" outlineLevel="1" x14ac:dyDescent="0.2">
      <c r="A131" s="2">
        <f t="shared" si="3"/>
        <v>2018</v>
      </c>
      <c r="B131" s="99">
        <v>43435</v>
      </c>
      <c r="C131" s="100">
        <v>0</v>
      </c>
      <c r="D131" s="100">
        <v>0</v>
      </c>
      <c r="E131" s="100">
        <v>284510.6328754414</v>
      </c>
      <c r="F131" s="100">
        <v>-42228.537893789391</v>
      </c>
      <c r="G131" s="100">
        <v>306.27076923076919</v>
      </c>
      <c r="H131" s="100">
        <v>326432.90000000002</v>
      </c>
      <c r="I131" s="100">
        <v>325804.90000000002</v>
      </c>
      <c r="J131" s="100">
        <v>628</v>
      </c>
      <c r="K131" s="100">
        <v>452675</v>
      </c>
      <c r="L131" s="100">
        <v>11350.08</v>
      </c>
      <c r="M131" s="100">
        <v>326432.90000000002</v>
      </c>
      <c r="N131" s="100">
        <v>137592.18</v>
      </c>
      <c r="O131" s="100">
        <v>0</v>
      </c>
      <c r="P131" s="100">
        <v>34522038.080000006</v>
      </c>
      <c r="Q131" s="100">
        <v>34522038.080000006</v>
      </c>
      <c r="R131" s="100">
        <v>206963.01</v>
      </c>
      <c r="S131" s="100">
        <v>625026</v>
      </c>
      <c r="T131" s="100">
        <v>42395.260000000009</v>
      </c>
      <c r="U131" s="100">
        <v>207383.23879989015</v>
      </c>
      <c r="V131" s="100">
        <v>-12885.505420234009</v>
      </c>
      <c r="W131" s="100">
        <v>0</v>
      </c>
      <c r="X131" s="100">
        <v>0</v>
      </c>
      <c r="Y131" s="100">
        <v>245711.99</v>
      </c>
      <c r="Z131" s="100">
        <v>0</v>
      </c>
      <c r="AA131" s="100">
        <v>0</v>
      </c>
      <c r="AB131" s="100">
        <v>0</v>
      </c>
      <c r="AC131" s="100">
        <v>0</v>
      </c>
      <c r="AD131" s="100">
        <v>0</v>
      </c>
      <c r="AE131" s="100">
        <v>0</v>
      </c>
      <c r="AF131" s="100">
        <v>0</v>
      </c>
      <c r="AG131" s="100">
        <v>0</v>
      </c>
      <c r="AH131" s="100">
        <v>0</v>
      </c>
      <c r="AI131" s="100">
        <v>7482.97</v>
      </c>
      <c r="AJ131" s="100">
        <v>155991.92745520736</v>
      </c>
      <c r="AK131" s="100">
        <v>155991.92745520736</v>
      </c>
      <c r="AL131" s="56"/>
      <c r="AM131" s="1">
        <v>1</v>
      </c>
      <c r="AN131" s="59" t="str">
        <f>RevReqSumR!AB131</f>
        <v>Oct 2018 - Sep 2019</v>
      </c>
      <c r="AO131" s="57">
        <f>IF(B131&gt;'UpdatedRateCalc (1)'!$E$2,0,1)</f>
        <v>1</v>
      </c>
    </row>
    <row r="132" spans="1:41" hidden="1" outlineLevel="1" x14ac:dyDescent="0.2">
      <c r="A132" s="2">
        <f t="shared" si="3"/>
        <v>2019</v>
      </c>
      <c r="B132" s="99">
        <v>43466</v>
      </c>
      <c r="C132" s="100">
        <v>0</v>
      </c>
      <c r="D132" s="100">
        <v>0</v>
      </c>
      <c r="E132" s="100">
        <v>283154.8968534653</v>
      </c>
      <c r="F132" s="100">
        <v>-42030.905346534666</v>
      </c>
      <c r="G132" s="100">
        <v>296.90219999999999</v>
      </c>
      <c r="H132" s="100">
        <v>324888.89999999997</v>
      </c>
      <c r="I132" s="100">
        <v>324280.11</v>
      </c>
      <c r="J132" s="100">
        <v>608.79000000000008</v>
      </c>
      <c r="K132" s="100">
        <v>384275</v>
      </c>
      <c r="L132" s="100">
        <v>74743.58</v>
      </c>
      <c r="M132" s="100">
        <v>324888.89999999997</v>
      </c>
      <c r="N132" s="100">
        <v>134129.68000000005</v>
      </c>
      <c r="O132" s="100">
        <v>0</v>
      </c>
      <c r="P132" s="100">
        <v>34387908.400000006</v>
      </c>
      <c r="Q132" s="100">
        <v>34387908.400000006</v>
      </c>
      <c r="R132" s="100">
        <v>163790.14000000001</v>
      </c>
      <c r="S132" s="100">
        <v>0</v>
      </c>
      <c r="T132" s="100">
        <v>0</v>
      </c>
      <c r="U132" s="100">
        <v>371173.37879989017</v>
      </c>
      <c r="V132" s="100">
        <v>1742.4649720947587</v>
      </c>
      <c r="W132" s="100">
        <v>4532.28</v>
      </c>
      <c r="X132" s="100">
        <v>0</v>
      </c>
      <c r="Y132" s="100">
        <v>220484.86</v>
      </c>
      <c r="Z132" s="100">
        <v>0</v>
      </c>
      <c r="AA132" s="100">
        <v>0</v>
      </c>
      <c r="AB132" s="100">
        <v>0</v>
      </c>
      <c r="AC132" s="100">
        <v>0</v>
      </c>
      <c r="AD132" s="100">
        <v>0</v>
      </c>
      <c r="AE132" s="100">
        <v>0</v>
      </c>
      <c r="AF132" s="100">
        <v>0</v>
      </c>
      <c r="AG132" s="100">
        <v>0</v>
      </c>
      <c r="AH132" s="100">
        <v>0</v>
      </c>
      <c r="AI132" s="100">
        <v>8038.46</v>
      </c>
      <c r="AJ132" s="100">
        <v>193064.06182556006</v>
      </c>
      <c r="AK132" s="100">
        <v>193064.06182556006</v>
      </c>
      <c r="AL132" s="56"/>
      <c r="AM132" s="1">
        <v>2</v>
      </c>
      <c r="AN132" s="59" t="str">
        <f>RevReqSumR!AB132</f>
        <v>Oct 2018 - Sep 2019</v>
      </c>
      <c r="AO132" s="57">
        <f>IF(B132&gt;'UpdatedRateCalc (1)'!$E$2,0,1)</f>
        <v>1</v>
      </c>
    </row>
    <row r="133" spans="1:41" hidden="1" outlineLevel="1" x14ac:dyDescent="0.2">
      <c r="A133" s="2">
        <f t="shared" si="3"/>
        <v>2019</v>
      </c>
      <c r="B133" s="99">
        <v>43497</v>
      </c>
      <c r="C133" s="100">
        <v>0</v>
      </c>
      <c r="D133" s="100">
        <v>0</v>
      </c>
      <c r="E133" s="100">
        <v>264345.98997828702</v>
      </c>
      <c r="F133" s="100">
        <v>-39248.918667866797</v>
      </c>
      <c r="G133" s="100">
        <v>255.23864615384613</v>
      </c>
      <c r="H133" s="100">
        <v>303339.67</v>
      </c>
      <c r="I133" s="100">
        <v>302816.31</v>
      </c>
      <c r="J133" s="100">
        <v>523.36</v>
      </c>
      <c r="K133" s="100">
        <v>476900</v>
      </c>
      <c r="L133" s="100">
        <v>149862.5</v>
      </c>
      <c r="M133" s="100">
        <v>303339.67</v>
      </c>
      <c r="N133" s="100">
        <v>323422.83</v>
      </c>
      <c r="O133" s="100">
        <v>0</v>
      </c>
      <c r="P133" s="100">
        <v>34064485.570000008</v>
      </c>
      <c r="Q133" s="100">
        <v>34064485.570000008</v>
      </c>
      <c r="R133" s="100">
        <v>198371.6</v>
      </c>
      <c r="S133" s="100">
        <v>0</v>
      </c>
      <c r="T133" s="100">
        <v>0</v>
      </c>
      <c r="U133" s="100">
        <v>569544.97879989014</v>
      </c>
      <c r="V133" s="100">
        <v>2802.2091075606213</v>
      </c>
      <c r="W133" s="100">
        <v>0</v>
      </c>
      <c r="X133" s="100">
        <v>0</v>
      </c>
      <c r="Y133" s="100">
        <v>273670.32</v>
      </c>
      <c r="Z133" s="100">
        <v>0</v>
      </c>
      <c r="AA133" s="100">
        <v>0</v>
      </c>
      <c r="AB133" s="100">
        <v>0</v>
      </c>
      <c r="AC133" s="100">
        <v>0</v>
      </c>
      <c r="AD133" s="100">
        <v>0</v>
      </c>
      <c r="AE133" s="100">
        <v>0</v>
      </c>
      <c r="AF133" s="100">
        <v>0</v>
      </c>
      <c r="AG133" s="100">
        <v>0</v>
      </c>
      <c r="AH133" s="100">
        <v>0</v>
      </c>
      <c r="AI133" s="100">
        <v>6898.05</v>
      </c>
      <c r="AJ133" s="100">
        <v>244376.8990858476</v>
      </c>
      <c r="AK133" s="100">
        <v>244376.89908584766</v>
      </c>
      <c r="AL133" s="56"/>
      <c r="AM133" s="1">
        <v>2</v>
      </c>
      <c r="AN133" s="59" t="str">
        <f>RevReqSumR!AB133</f>
        <v>Oct 2018 - Sep 2019</v>
      </c>
      <c r="AO133" s="57">
        <f>IF(B133&gt;'UpdatedRateCalc (1)'!$E$2,0,1)</f>
        <v>1</v>
      </c>
    </row>
    <row r="134" spans="1:41" hidden="1" outlineLevel="1" x14ac:dyDescent="0.2">
      <c r="A134" s="2">
        <f t="shared" si="3"/>
        <v>2019</v>
      </c>
      <c r="B134" s="99">
        <v>43525</v>
      </c>
      <c r="C134" s="100">
        <v>0</v>
      </c>
      <c r="D134" s="100">
        <v>0</v>
      </c>
      <c r="E134" s="100">
        <v>285749.16782788892</v>
      </c>
      <c r="F134" s="100">
        <v>-42428.8288028803</v>
      </c>
      <c r="G134" s="100">
        <v>271.36663076923071</v>
      </c>
      <c r="H134" s="100">
        <v>327906.63</v>
      </c>
      <c r="I134" s="100">
        <v>327350.2</v>
      </c>
      <c r="J134" s="100">
        <v>556.42999999999995</v>
      </c>
      <c r="K134" s="100">
        <v>570000</v>
      </c>
      <c r="L134" s="100">
        <v>26599.89</v>
      </c>
      <c r="M134" s="100">
        <v>327906.63</v>
      </c>
      <c r="N134" s="100">
        <v>268693.26</v>
      </c>
      <c r="O134" s="100">
        <v>0</v>
      </c>
      <c r="P134" s="100">
        <v>33795792.31000001</v>
      </c>
      <c r="Q134" s="100">
        <v>33795792.31000001</v>
      </c>
      <c r="R134" s="100">
        <v>244764</v>
      </c>
      <c r="S134" s="100">
        <v>627918</v>
      </c>
      <c r="T134" s="100">
        <v>58793.25</v>
      </c>
      <c r="U134" s="100">
        <v>245184.22879989014</v>
      </c>
      <c r="V134" s="100">
        <v>3163.242014916676</v>
      </c>
      <c r="W134" s="100">
        <v>0</v>
      </c>
      <c r="X134" s="100">
        <v>0</v>
      </c>
      <c r="Y134" s="100">
        <v>320911.77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8221.7199999999993</v>
      </c>
      <c r="AJ134" s="100">
        <v>231346.01984280566</v>
      </c>
      <c r="AK134" s="100">
        <v>231346.01984280563</v>
      </c>
      <c r="AL134" s="56"/>
      <c r="AM134" s="1">
        <v>2</v>
      </c>
      <c r="AN134" s="59" t="str">
        <f>RevReqSumR!AB134</f>
        <v>Oct 2018 - Sep 2019</v>
      </c>
      <c r="AO134" s="57">
        <f>IF(B134&gt;'UpdatedRateCalc (1)'!$E$2,0,1)</f>
        <v>1</v>
      </c>
    </row>
    <row r="135" spans="1:41" hidden="1" outlineLevel="1" x14ac:dyDescent="0.2">
      <c r="A135" s="2">
        <f t="shared" si="3"/>
        <v>2019</v>
      </c>
      <c r="B135" s="99">
        <v>43556</v>
      </c>
      <c r="C135" s="100">
        <v>0</v>
      </c>
      <c r="D135" s="100">
        <v>0</v>
      </c>
      <c r="E135" s="100">
        <v>268398.92399137298</v>
      </c>
      <c r="F135" s="100">
        <v>-39858.738577857795</v>
      </c>
      <c r="G135" s="100">
        <v>241.41256923076921</v>
      </c>
      <c r="H135" s="100">
        <v>308016.25</v>
      </c>
      <c r="I135" s="100">
        <v>307521.24</v>
      </c>
      <c r="J135" s="100">
        <v>495.01</v>
      </c>
      <c r="K135" s="100">
        <v>769975</v>
      </c>
      <c r="L135" s="100">
        <v>1592.16</v>
      </c>
      <c r="M135" s="100">
        <v>308016.25</v>
      </c>
      <c r="N135" s="100">
        <v>463550.91000000003</v>
      </c>
      <c r="O135" s="100">
        <v>0</v>
      </c>
      <c r="P135" s="100">
        <v>33332241.40000001</v>
      </c>
      <c r="Q135" s="100">
        <v>33332241.40000001</v>
      </c>
      <c r="R135" s="100">
        <v>332402.26</v>
      </c>
      <c r="S135" s="100">
        <v>0</v>
      </c>
      <c r="T135" s="100">
        <v>0</v>
      </c>
      <c r="U135" s="100">
        <v>577586.48879989015</v>
      </c>
      <c r="V135" s="100">
        <v>4537.906539429041</v>
      </c>
      <c r="W135" s="100">
        <v>3881.46</v>
      </c>
      <c r="X135" s="100">
        <v>0</v>
      </c>
      <c r="Y135" s="100">
        <v>437572.74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7601.91</v>
      </c>
      <c r="AJ135" s="100">
        <v>413976.69053080207</v>
      </c>
      <c r="AK135" s="100">
        <v>413976.69053080201</v>
      </c>
      <c r="AL135" s="56"/>
      <c r="AM135" s="1">
        <v>2</v>
      </c>
      <c r="AN135" s="59" t="str">
        <f>RevReqSumR!AB135</f>
        <v>Oct 2018 - Sep 2019</v>
      </c>
      <c r="AO135" s="57">
        <f>IF(B135&gt;'UpdatedRateCalc (1)'!$E$2,0,1)</f>
        <v>1</v>
      </c>
    </row>
    <row r="136" spans="1:41" hidden="1" outlineLevel="1" x14ac:dyDescent="0.2">
      <c r="A136" s="2">
        <f t="shared" si="3"/>
        <v>2019</v>
      </c>
      <c r="B136" s="99">
        <v>43586</v>
      </c>
      <c r="C136" s="100">
        <v>0</v>
      </c>
      <c r="D136" s="100">
        <v>0</v>
      </c>
      <c r="E136" s="100">
        <v>273481.92711967038</v>
      </c>
      <c r="F136" s="100">
        <v>-40626.126372637271</v>
      </c>
      <c r="G136" s="100">
        <v>218.3934923076923</v>
      </c>
      <c r="H136" s="100">
        <v>313889.65999999997</v>
      </c>
      <c r="I136" s="100">
        <v>313441.84999999998</v>
      </c>
      <c r="J136" s="100">
        <v>447.81</v>
      </c>
      <c r="K136" s="100">
        <v>1017450</v>
      </c>
      <c r="L136" s="100">
        <v>9128.06</v>
      </c>
      <c r="M136" s="100">
        <v>313889.65999999997</v>
      </c>
      <c r="N136" s="100">
        <v>712688.40000000014</v>
      </c>
      <c r="O136" s="100">
        <v>0</v>
      </c>
      <c r="P136" s="100">
        <v>32619553.000000011</v>
      </c>
      <c r="Q136" s="100">
        <v>32619553.000000011</v>
      </c>
      <c r="R136" s="100">
        <v>440866.43999999994</v>
      </c>
      <c r="S136" s="100">
        <v>0</v>
      </c>
      <c r="T136" s="100">
        <v>0</v>
      </c>
      <c r="U136" s="100">
        <v>1018452.9287998901</v>
      </c>
      <c r="V136" s="100">
        <v>7444.948988615306</v>
      </c>
      <c r="W136" s="100">
        <v>0</v>
      </c>
      <c r="X136" s="100">
        <v>0</v>
      </c>
      <c r="Y136" s="100">
        <v>576583.56000000006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6553.78</v>
      </c>
      <c r="AJ136" s="100">
        <v>550174.55610828567</v>
      </c>
      <c r="AK136" s="100">
        <v>550174.55610828579</v>
      </c>
      <c r="AL136" s="56"/>
      <c r="AM136" s="1">
        <v>1</v>
      </c>
      <c r="AN136" s="59" t="str">
        <f>RevReqSumR!AB136</f>
        <v>Oct 2018 - Sep 2019</v>
      </c>
      <c r="AO136" s="57">
        <f>IF(B136&gt;'UpdatedRateCalc (1)'!$E$2,0,1)</f>
        <v>1</v>
      </c>
    </row>
    <row r="137" spans="1:41" hidden="1" outlineLevel="1" x14ac:dyDescent="0.2">
      <c r="A137" s="2">
        <f t="shared" si="3"/>
        <v>2019</v>
      </c>
      <c r="B137" s="99">
        <v>43617</v>
      </c>
      <c r="C137" s="100">
        <v>0</v>
      </c>
      <c r="D137" s="100">
        <v>0</v>
      </c>
      <c r="E137" s="100">
        <v>258965.23068456695</v>
      </c>
      <c r="F137" s="100">
        <v>-38491.197407740787</v>
      </c>
      <c r="G137" s="100">
        <v>159.36809230769228</v>
      </c>
      <c r="H137" s="100">
        <v>297297.06000000006</v>
      </c>
      <c r="I137" s="100">
        <v>296970.28000000003</v>
      </c>
      <c r="J137" s="100">
        <v>326.77999999999997</v>
      </c>
      <c r="K137" s="100">
        <v>1015554.5600000001</v>
      </c>
      <c r="L137" s="100">
        <v>146453.46</v>
      </c>
      <c r="M137" s="100">
        <v>297297.06000000006</v>
      </c>
      <c r="N137" s="100">
        <v>864710.96</v>
      </c>
      <c r="O137" s="100">
        <v>0</v>
      </c>
      <c r="P137" s="100">
        <v>31754842.04000001</v>
      </c>
      <c r="Q137" s="100">
        <v>31754842.04000001</v>
      </c>
      <c r="R137" s="100">
        <v>442001.7</v>
      </c>
      <c r="S137" s="100">
        <v>1121860.0399999998</v>
      </c>
      <c r="T137" s="100">
        <v>106886.88999999978</v>
      </c>
      <c r="U137" s="100">
        <v>445481.47879989014</v>
      </c>
      <c r="V137" s="100">
        <v>3990.3809899030125</v>
      </c>
      <c r="W137" s="100">
        <v>0</v>
      </c>
      <c r="X137" s="100">
        <v>0</v>
      </c>
      <c r="Y137" s="100">
        <v>573698.04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7354.04</v>
      </c>
      <c r="AJ137" s="100">
        <v>439823.74167447019</v>
      </c>
      <c r="AK137" s="100">
        <v>439823.74167447013</v>
      </c>
      <c r="AL137" s="56"/>
      <c r="AM137" s="1">
        <v>2</v>
      </c>
      <c r="AN137" s="59" t="str">
        <f>RevReqSumR!AB137</f>
        <v>Oct 2018 - Sep 2019</v>
      </c>
      <c r="AO137" s="57">
        <f>IF(B137&gt;'UpdatedRateCalc (1)'!$E$2,0,1)</f>
        <v>1</v>
      </c>
    </row>
    <row r="138" spans="1:41" hidden="1" outlineLevel="1" x14ac:dyDescent="0.2">
      <c r="A138" s="2">
        <f t="shared" si="3"/>
        <v>2019</v>
      </c>
      <c r="B138" s="99">
        <v>43647</v>
      </c>
      <c r="C138" s="100">
        <v>0</v>
      </c>
      <c r="D138" s="100">
        <v>0</v>
      </c>
      <c r="E138" s="100">
        <v>260451.24491282974</v>
      </c>
      <c r="F138" s="100">
        <v>-38718.994779477958</v>
      </c>
      <c r="G138" s="100">
        <v>145.03969230769229</v>
      </c>
      <c r="H138" s="100">
        <v>299025.2</v>
      </c>
      <c r="I138" s="100">
        <v>298727.8</v>
      </c>
      <c r="J138" s="100">
        <v>297.39999999999998</v>
      </c>
      <c r="K138" s="100">
        <v>1237375</v>
      </c>
      <c r="L138" s="100">
        <v>4370</v>
      </c>
      <c r="M138" s="100">
        <v>299025.2</v>
      </c>
      <c r="N138" s="100">
        <v>942719.8</v>
      </c>
      <c r="O138" s="100">
        <v>0</v>
      </c>
      <c r="P138" s="100">
        <v>30812122.24000001</v>
      </c>
      <c r="Q138" s="100">
        <v>30812122.24000001</v>
      </c>
      <c r="R138" s="100">
        <v>541319</v>
      </c>
      <c r="S138" s="100">
        <v>492124.5</v>
      </c>
      <c r="T138" s="100">
        <v>50122.800000009534</v>
      </c>
      <c r="U138" s="100">
        <v>544798.77879989962</v>
      </c>
      <c r="V138" s="100">
        <v>6468.1469070126004</v>
      </c>
      <c r="W138" s="100">
        <v>0</v>
      </c>
      <c r="X138" s="100">
        <v>0</v>
      </c>
      <c r="Y138" s="100">
        <v>637196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8565.1</v>
      </c>
      <c r="AJ138" s="100">
        <v>563532.49181983282</v>
      </c>
      <c r="AK138" s="100">
        <v>563532.49181983282</v>
      </c>
      <c r="AL138" s="56"/>
      <c r="AM138" s="1">
        <v>2</v>
      </c>
      <c r="AN138" s="59" t="str">
        <f>RevReqSumR!AB138</f>
        <v>Oct 2018 - Sep 2019</v>
      </c>
      <c r="AO138" s="57">
        <f>IF(B138&gt;'UpdatedRateCalc (1)'!$E$2,0,1)</f>
        <v>1</v>
      </c>
    </row>
    <row r="139" spans="1:41" hidden="1" outlineLevel="1" x14ac:dyDescent="0.2">
      <c r="A139" s="2">
        <f t="shared" ref="A139:A202" si="4">YEAR(B139)</f>
        <v>2019</v>
      </c>
      <c r="B139" s="99">
        <v>43678</v>
      </c>
      <c r="C139" s="100">
        <v>0</v>
      </c>
      <c r="D139" s="100">
        <v>0</v>
      </c>
      <c r="E139" s="100">
        <v>252719.23242366544</v>
      </c>
      <c r="F139" s="100">
        <v>-37578.477191719183</v>
      </c>
      <c r="G139" s="100">
        <v>121.06961538461537</v>
      </c>
      <c r="H139" s="100">
        <v>290176.64000000001</v>
      </c>
      <c r="I139" s="100">
        <v>289928.39</v>
      </c>
      <c r="J139" s="100">
        <v>248.25</v>
      </c>
      <c r="K139" s="100">
        <v>1234050</v>
      </c>
      <c r="L139" s="100">
        <v>4370.1000000000004</v>
      </c>
      <c r="M139" s="100">
        <v>290176.64000000001</v>
      </c>
      <c r="N139" s="100">
        <v>948243.46000000008</v>
      </c>
      <c r="O139" s="100">
        <v>0</v>
      </c>
      <c r="P139" s="100">
        <v>29863878.780000009</v>
      </c>
      <c r="Q139" s="100">
        <v>29863878.780000009</v>
      </c>
      <c r="R139" s="100">
        <v>592344</v>
      </c>
      <c r="S139" s="100">
        <v>0</v>
      </c>
      <c r="T139" s="100">
        <v>0</v>
      </c>
      <c r="U139" s="100">
        <v>1137142.7787998996</v>
      </c>
      <c r="V139" s="100">
        <v>7215.7987469304517</v>
      </c>
      <c r="W139" s="100">
        <v>8053.51</v>
      </c>
      <c r="X139" s="100">
        <v>0</v>
      </c>
      <c r="Y139" s="100">
        <v>641706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8998.7800000000007</v>
      </c>
      <c r="AJ139" s="100">
        <v>628516.68117059581</v>
      </c>
      <c r="AK139" s="100">
        <v>628516.68117059593</v>
      </c>
      <c r="AL139" s="56"/>
      <c r="AM139" s="1">
        <v>2</v>
      </c>
      <c r="AN139" s="59" t="str">
        <f>RevReqSumR!AB139</f>
        <v>Oct 2018 - Sep 2019</v>
      </c>
      <c r="AO139" s="57">
        <f>IF(B139&gt;'UpdatedRateCalc (1)'!$E$2,0,1)</f>
        <v>1</v>
      </c>
    </row>
    <row r="140" spans="1:41" hidden="1" outlineLevel="1" x14ac:dyDescent="0.2">
      <c r="A140" s="2">
        <f t="shared" si="4"/>
        <v>2019</v>
      </c>
      <c r="B140" s="99">
        <v>43709</v>
      </c>
      <c r="C140" s="100">
        <v>0</v>
      </c>
      <c r="D140" s="100">
        <v>0</v>
      </c>
      <c r="E140" s="100">
        <v>235424.56187562141</v>
      </c>
      <c r="F140" s="100">
        <v>-35012.296093609373</v>
      </c>
      <c r="G140" s="100">
        <v>100.72796923076922</v>
      </c>
      <c r="H140" s="100">
        <v>270336.13</v>
      </c>
      <c r="I140" s="100">
        <v>270129.59000000003</v>
      </c>
      <c r="J140" s="100">
        <v>206.54</v>
      </c>
      <c r="K140" s="100">
        <v>1122425</v>
      </c>
      <c r="L140" s="100">
        <v>208134.87</v>
      </c>
      <c r="M140" s="100">
        <v>270336.13</v>
      </c>
      <c r="N140" s="100">
        <v>1060223.7400000002</v>
      </c>
      <c r="O140" s="100">
        <v>0</v>
      </c>
      <c r="P140" s="100">
        <v>28803655.040000007</v>
      </c>
      <c r="Q140" s="100">
        <v>28803655.040000007</v>
      </c>
      <c r="R140" s="100">
        <v>531509.59</v>
      </c>
      <c r="S140" s="100">
        <v>0</v>
      </c>
      <c r="T140" s="100">
        <v>0</v>
      </c>
      <c r="U140" s="100">
        <v>1668652.3687998997</v>
      </c>
      <c r="V140" s="100">
        <v>11539.084025349664</v>
      </c>
      <c r="W140" s="100">
        <v>0</v>
      </c>
      <c r="X140" s="100">
        <v>0</v>
      </c>
      <c r="Y140" s="100">
        <v>590915.41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7531.84</v>
      </c>
      <c r="AJ140" s="100">
        <v>575074.76590097114</v>
      </c>
      <c r="AK140" s="100">
        <v>575074.76590097102</v>
      </c>
      <c r="AL140" s="56"/>
      <c r="AM140" s="1">
        <v>2</v>
      </c>
      <c r="AN140" s="59" t="str">
        <f>RevReqSumR!AB140</f>
        <v>Oct 2018 - Sep 2019</v>
      </c>
      <c r="AO140" s="57">
        <f>IF(B140&gt;'UpdatedRateCalc (1)'!$E$2,0,1)</f>
        <v>1</v>
      </c>
    </row>
    <row r="141" spans="1:41" hidden="1" outlineLevel="1" x14ac:dyDescent="0.2">
      <c r="A141" s="2">
        <f t="shared" si="4"/>
        <v>2019</v>
      </c>
      <c r="B141" s="99">
        <v>43739</v>
      </c>
      <c r="C141" s="100">
        <v>0</v>
      </c>
      <c r="D141" s="100">
        <v>0</v>
      </c>
      <c r="E141" s="100">
        <v>236238.75722255764</v>
      </c>
      <c r="F141" s="100">
        <v>-35140.703654365447</v>
      </c>
      <c r="G141" s="100">
        <v>84.960876923087142</v>
      </c>
      <c r="H141" s="100">
        <v>271294.5</v>
      </c>
      <c r="I141" s="100">
        <v>271120.28999999998</v>
      </c>
      <c r="J141" s="100">
        <v>174.21000000002095</v>
      </c>
      <c r="K141" s="100">
        <v>880175</v>
      </c>
      <c r="L141" s="100">
        <v>42923.71</v>
      </c>
      <c r="M141" s="100">
        <v>271294.5</v>
      </c>
      <c r="N141" s="100">
        <v>651804.21</v>
      </c>
      <c r="O141" s="100">
        <v>0</v>
      </c>
      <c r="P141" s="100">
        <v>28151850.830000006</v>
      </c>
      <c r="Q141" s="100">
        <v>28151850.830000006</v>
      </c>
      <c r="R141" s="100">
        <v>418462.99</v>
      </c>
      <c r="S141" s="100">
        <v>1755913.1999999941</v>
      </c>
      <c r="T141" s="100">
        <v>90740.60999999498</v>
      </c>
      <c r="U141" s="100">
        <v>421942.76879990054</v>
      </c>
      <c r="V141" s="100">
        <v>11364.495311341414</v>
      </c>
      <c r="W141" s="100">
        <v>0</v>
      </c>
      <c r="X141" s="100">
        <v>0</v>
      </c>
      <c r="Y141" s="100">
        <v>461712.01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8216.2000000000007</v>
      </c>
      <c r="AJ141" s="100">
        <v>355496.35253390414</v>
      </c>
      <c r="AK141" s="100">
        <v>355496.35253390408</v>
      </c>
      <c r="AL141" s="56"/>
      <c r="AM141" s="1">
        <v>1</v>
      </c>
      <c r="AN141" s="34" t="str">
        <f>RevReqSumR!AB141</f>
        <v>Oct 2019 - Sep 2020</v>
      </c>
      <c r="AO141" s="57">
        <f>IF(B141&gt;'UpdatedRateCalc (1)'!$E$2,0,1)</f>
        <v>1</v>
      </c>
    </row>
    <row r="142" spans="1:41" hidden="1" outlineLevel="1" x14ac:dyDescent="0.2">
      <c r="A142" s="2">
        <f t="shared" si="4"/>
        <v>2019</v>
      </c>
      <c r="B142" s="99">
        <v>43770</v>
      </c>
      <c r="C142" s="100">
        <v>0</v>
      </c>
      <c r="D142" s="100">
        <v>0</v>
      </c>
      <c r="E142" s="100">
        <v>223640.38521062105</v>
      </c>
      <c r="F142" s="100">
        <v>-33276.293789378949</v>
      </c>
      <c r="G142" s="100">
        <v>59.278999999999996</v>
      </c>
      <c r="H142" s="100">
        <v>256857.4</v>
      </c>
      <c r="I142" s="100">
        <v>256735.85</v>
      </c>
      <c r="J142" s="100">
        <v>121.55</v>
      </c>
      <c r="K142" s="100">
        <v>578075</v>
      </c>
      <c r="L142" s="100">
        <v>-4115</v>
      </c>
      <c r="M142" s="100">
        <v>256857.4</v>
      </c>
      <c r="N142" s="100">
        <v>317102.59999999998</v>
      </c>
      <c r="O142" s="100">
        <v>0</v>
      </c>
      <c r="P142" s="100">
        <v>27834748.230000004</v>
      </c>
      <c r="Q142" s="100">
        <v>27834748.230000004</v>
      </c>
      <c r="R142" s="100">
        <v>256129.82</v>
      </c>
      <c r="S142" s="100">
        <v>0</v>
      </c>
      <c r="T142" s="100">
        <v>0</v>
      </c>
      <c r="U142" s="100">
        <v>678072.58879990061</v>
      </c>
      <c r="V142" s="100">
        <v>5922.5667574893969</v>
      </c>
      <c r="W142" s="100">
        <v>4310.5200000000004</v>
      </c>
      <c r="X142" s="100">
        <v>0</v>
      </c>
      <c r="Y142" s="100">
        <v>321945.18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7224.19</v>
      </c>
      <c r="AJ142" s="100">
        <v>306185.44196811045</v>
      </c>
      <c r="AK142" s="100">
        <v>306185.44196811045</v>
      </c>
      <c r="AL142" s="56"/>
      <c r="AM142" s="1">
        <v>2</v>
      </c>
      <c r="AN142" s="34" t="str">
        <f>RevReqSumR!AB142</f>
        <v>Oct 2019 - Sep 2020</v>
      </c>
      <c r="AO142" s="57">
        <f>IF(B142&gt;'UpdatedRateCalc (1)'!$E$2,0,1)</f>
        <v>1</v>
      </c>
    </row>
    <row r="143" spans="1:41" hidden="1" outlineLevel="1" x14ac:dyDescent="0.2">
      <c r="A143" s="2">
        <f t="shared" si="4"/>
        <v>2019</v>
      </c>
      <c r="B143" s="99">
        <v>43800</v>
      </c>
      <c r="C143" s="100">
        <v>0</v>
      </c>
      <c r="D143" s="100">
        <v>0</v>
      </c>
      <c r="E143" s="100">
        <v>224609.78623352491</v>
      </c>
      <c r="F143" s="100">
        <v>-33418.021674167423</v>
      </c>
      <c r="G143" s="100">
        <v>65.067907692307685</v>
      </c>
      <c r="H143" s="100">
        <v>257962.74000000002</v>
      </c>
      <c r="I143" s="100">
        <v>257829.32</v>
      </c>
      <c r="J143" s="100">
        <v>133.41999999999999</v>
      </c>
      <c r="K143" s="100">
        <v>494000</v>
      </c>
      <c r="L143" s="100">
        <v>638820.43000000005</v>
      </c>
      <c r="M143" s="100">
        <v>257962.74000000002</v>
      </c>
      <c r="N143" s="100">
        <v>874857.69000000018</v>
      </c>
      <c r="O143" s="100">
        <v>0</v>
      </c>
      <c r="P143" s="100">
        <v>26959890.540000003</v>
      </c>
      <c r="Q143" s="100">
        <v>26959890.540000003</v>
      </c>
      <c r="R143" s="100">
        <v>219908</v>
      </c>
      <c r="S143" s="100">
        <v>696816.45000000007</v>
      </c>
      <c r="T143" s="100">
        <v>22449.470000000088</v>
      </c>
      <c r="U143" s="100">
        <v>223613.60879990063</v>
      </c>
      <c r="V143" s="100">
        <v>3387.841461875666</v>
      </c>
      <c r="W143" s="100">
        <v>3961.4</v>
      </c>
      <c r="X143" s="100">
        <v>0</v>
      </c>
      <c r="Y143" s="100">
        <v>274092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7775.18</v>
      </c>
      <c r="AJ143" s="100">
        <v>233413.99769540061</v>
      </c>
      <c r="AK143" s="100">
        <v>233413.99769540044</v>
      </c>
      <c r="AL143" s="56"/>
      <c r="AM143" s="1">
        <v>2</v>
      </c>
      <c r="AN143" s="34" t="str">
        <f>RevReqSumR!AB143</f>
        <v>Oct 2019 - Sep 2020</v>
      </c>
      <c r="AO143" s="57">
        <f>IF(B143&gt;'UpdatedRateCalc (1)'!$E$2,0,1)</f>
        <v>1</v>
      </c>
    </row>
    <row r="144" spans="1:41" hidden="1" outlineLevel="1" x14ac:dyDescent="0.2">
      <c r="A144" s="2">
        <f t="shared" si="4"/>
        <v>2020</v>
      </c>
      <c r="B144" s="99">
        <v>43831</v>
      </c>
      <c r="C144" s="100">
        <v>0</v>
      </c>
      <c r="D144" s="100">
        <v>0</v>
      </c>
      <c r="E144" s="100">
        <v>220747.58074819637</v>
      </c>
      <c r="F144" s="100">
        <v>-32845.274959495961</v>
      </c>
      <c r="G144" s="100">
        <v>59.805707692307685</v>
      </c>
      <c r="H144" s="100">
        <v>253533.05000000002</v>
      </c>
      <c r="I144" s="100">
        <v>253410.42</v>
      </c>
      <c r="J144" s="100">
        <v>122.63</v>
      </c>
      <c r="K144" s="100">
        <v>323359.62</v>
      </c>
      <c r="L144" s="100">
        <v>167697.93</v>
      </c>
      <c r="M144" s="100">
        <v>253533.05000000002</v>
      </c>
      <c r="N144" s="100">
        <v>237524.49999999997</v>
      </c>
      <c r="O144" s="100">
        <v>0</v>
      </c>
      <c r="P144" s="100">
        <v>26722366.040000003</v>
      </c>
      <c r="Q144" s="100">
        <v>26722366.040000003</v>
      </c>
      <c r="R144" s="100">
        <v>145159.35</v>
      </c>
      <c r="S144" s="100">
        <v>0</v>
      </c>
      <c r="T144" s="100">
        <v>0</v>
      </c>
      <c r="U144" s="100">
        <v>368772.9587999006</v>
      </c>
      <c r="V144" s="100">
        <v>4459.4712407277211</v>
      </c>
      <c r="W144" s="100">
        <v>0</v>
      </c>
      <c r="X144" s="100">
        <v>0</v>
      </c>
      <c r="Y144" s="100">
        <v>178200.27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6947.85</v>
      </c>
      <c r="AJ144" s="100">
        <v>156822.1219889241</v>
      </c>
      <c r="AK144" s="100">
        <v>156822.12198892407</v>
      </c>
      <c r="AL144" s="56"/>
      <c r="AM144" s="1">
        <v>2</v>
      </c>
      <c r="AN144" s="34" t="str">
        <f>RevReqSumR!AB144</f>
        <v>Oct 2019 - Sep 2020</v>
      </c>
      <c r="AO144" s="57">
        <f>IF(B144&gt;'UpdatedRateCalc (1)'!$E$2,0,1)</f>
        <v>1</v>
      </c>
    </row>
    <row r="145" spans="1:41" hidden="1" outlineLevel="1" x14ac:dyDescent="0.2">
      <c r="A145" s="2">
        <f t="shared" si="4"/>
        <v>2020</v>
      </c>
      <c r="B145" s="99">
        <v>43862</v>
      </c>
      <c r="C145" s="100">
        <v>0</v>
      </c>
      <c r="D145" s="100">
        <v>0</v>
      </c>
      <c r="E145" s="100">
        <v>205195.7553434328</v>
      </c>
      <c r="F145" s="100">
        <v>-30531.968748874893</v>
      </c>
      <c r="G145" s="100">
        <v>54.124092307692308</v>
      </c>
      <c r="H145" s="100">
        <v>235673.60000000001</v>
      </c>
      <c r="I145" s="100">
        <v>235562.62</v>
      </c>
      <c r="J145" s="100">
        <v>110.98</v>
      </c>
      <c r="K145" s="100">
        <v>456475</v>
      </c>
      <c r="L145" s="100">
        <v>197.6</v>
      </c>
      <c r="M145" s="100">
        <v>235673.60000000001</v>
      </c>
      <c r="N145" s="100">
        <v>220998.99999999997</v>
      </c>
      <c r="O145" s="100">
        <v>0</v>
      </c>
      <c r="P145" s="100">
        <v>26501367.040000003</v>
      </c>
      <c r="Q145" s="100">
        <v>26501367.040000003</v>
      </c>
      <c r="R145" s="100">
        <v>202972.81</v>
      </c>
      <c r="S145" s="100">
        <v>0</v>
      </c>
      <c r="T145" s="100">
        <v>0</v>
      </c>
      <c r="U145" s="100">
        <v>571745.76879990054</v>
      </c>
      <c r="V145" s="100">
        <v>5304.8224155360067</v>
      </c>
      <c r="W145" s="100">
        <v>0</v>
      </c>
      <c r="X145" s="100">
        <v>0</v>
      </c>
      <c r="Y145" s="100">
        <v>253502.19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6871.3</v>
      </c>
      <c r="AJ145" s="100">
        <v>235200.46775896879</v>
      </c>
      <c r="AK145" s="100">
        <v>235200.46775896879</v>
      </c>
      <c r="AL145" s="56"/>
      <c r="AM145" s="1">
        <v>2</v>
      </c>
      <c r="AN145" s="34" t="str">
        <f>RevReqSumR!AB145</f>
        <v>Oct 2019 - Sep 2020</v>
      </c>
      <c r="AO145" s="57">
        <f>IF(B145&gt;'UpdatedRateCalc (1)'!$E$2,0,1)</f>
        <v>1</v>
      </c>
    </row>
    <row r="146" spans="1:41" hidden="1" outlineLevel="1" x14ac:dyDescent="0.2">
      <c r="A146" s="2">
        <f t="shared" si="4"/>
        <v>2020</v>
      </c>
      <c r="B146" s="99">
        <v>43891</v>
      </c>
      <c r="C146" s="100">
        <v>0</v>
      </c>
      <c r="D146" s="100">
        <v>0</v>
      </c>
      <c r="E146" s="100">
        <v>217508.82496889841</v>
      </c>
      <c r="F146" s="100">
        <v>-32367.067938793891</v>
      </c>
      <c r="G146" s="100">
        <v>50.80290769229974</v>
      </c>
      <c r="H146" s="100">
        <v>249825.09</v>
      </c>
      <c r="I146" s="100">
        <v>249720.92</v>
      </c>
      <c r="J146" s="100">
        <v>104.1699999999837</v>
      </c>
      <c r="K146" s="100">
        <v>541975</v>
      </c>
      <c r="L146" s="100">
        <v>2427.5</v>
      </c>
      <c r="M146" s="100">
        <v>249825.09</v>
      </c>
      <c r="N146" s="100">
        <v>294577.41000000003</v>
      </c>
      <c r="O146" s="100">
        <v>0</v>
      </c>
      <c r="P146" s="100">
        <v>26206789.630000003</v>
      </c>
      <c r="Q146" s="100">
        <v>26206789.630000003</v>
      </c>
      <c r="R146" s="100">
        <v>240739.81000000003</v>
      </c>
      <c r="S146" s="100">
        <v>625176.49000000942</v>
      </c>
      <c r="T146" s="100">
        <v>56910.499999987078</v>
      </c>
      <c r="U146" s="100">
        <v>244219.58879987826</v>
      </c>
      <c r="V146" s="100">
        <v>4332.9287252591084</v>
      </c>
      <c r="W146" s="100">
        <v>0</v>
      </c>
      <c r="X146" s="100">
        <v>0</v>
      </c>
      <c r="Y146" s="100">
        <v>301235.19000000006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5851.48</v>
      </c>
      <c r="AJ146" s="100">
        <v>222192.83369417043</v>
      </c>
      <c r="AK146" s="100">
        <v>222192.83369417049</v>
      </c>
      <c r="AL146" s="56"/>
      <c r="AM146" s="1">
        <v>1</v>
      </c>
      <c r="AN146" s="34" t="str">
        <f>RevReqSumR!AB146</f>
        <v>Oct 2019 - Sep 2020</v>
      </c>
      <c r="AO146" s="57">
        <f>IF(B146&gt;'UpdatedRateCalc (1)'!$E$2,0,1)</f>
        <v>1</v>
      </c>
    </row>
    <row r="147" spans="1:41" hidden="1" outlineLevel="1" x14ac:dyDescent="0.2">
      <c r="A147" s="2">
        <f t="shared" si="4"/>
        <v>2020</v>
      </c>
      <c r="B147" s="99">
        <v>43922</v>
      </c>
      <c r="C147" s="100">
        <v>0</v>
      </c>
      <c r="D147" s="100">
        <v>0</v>
      </c>
      <c r="E147" s="100">
        <v>208080.48499765975</v>
      </c>
      <c r="F147" s="100">
        <v>-30965.223402340242</v>
      </c>
      <c r="G147" s="100">
        <v>46.028399999999991</v>
      </c>
      <c r="H147" s="100">
        <v>238999.67999999999</v>
      </c>
      <c r="I147" s="100">
        <v>238905.3</v>
      </c>
      <c r="J147" s="100">
        <v>94.38</v>
      </c>
      <c r="K147" s="100">
        <v>785650</v>
      </c>
      <c r="L147" s="100">
        <v>2000</v>
      </c>
      <c r="M147" s="100">
        <v>238999.67999999999</v>
      </c>
      <c r="N147" s="100">
        <v>548650.32000000007</v>
      </c>
      <c r="O147" s="100">
        <v>0</v>
      </c>
      <c r="P147" s="100">
        <v>25658139.310000002</v>
      </c>
      <c r="Q147" s="100">
        <v>25658139.310000002</v>
      </c>
      <c r="R147" s="100">
        <v>350681.08</v>
      </c>
      <c r="S147" s="100">
        <v>0</v>
      </c>
      <c r="T147" s="100">
        <v>0</v>
      </c>
      <c r="U147" s="100">
        <v>594900.66879987833</v>
      </c>
      <c r="V147" s="100">
        <v>4535.0822688919607</v>
      </c>
      <c r="W147" s="100">
        <v>1701.87</v>
      </c>
      <c r="X147" s="100">
        <v>0</v>
      </c>
      <c r="Y147" s="100">
        <v>434968.92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5066.04</v>
      </c>
      <c r="AJ147" s="100">
        <v>415352.71726655168</v>
      </c>
      <c r="AK147" s="100">
        <v>415352.71726655168</v>
      </c>
      <c r="AL147" s="56"/>
      <c r="AM147" s="1">
        <v>2</v>
      </c>
      <c r="AN147" s="34" t="str">
        <f>RevReqSumR!AB147</f>
        <v>Oct 2019 - Sep 2020</v>
      </c>
      <c r="AO147" s="57">
        <f>IF(B147&gt;'UpdatedRateCalc (1)'!$E$2,0,1)</f>
        <v>1</v>
      </c>
    </row>
    <row r="148" spans="1:41" hidden="1" outlineLevel="1" x14ac:dyDescent="0.2">
      <c r="A148" s="2">
        <f t="shared" si="4"/>
        <v>2020</v>
      </c>
      <c r="B148" s="99">
        <v>43952</v>
      </c>
      <c r="C148" s="100">
        <v>0</v>
      </c>
      <c r="D148" s="100">
        <v>0</v>
      </c>
      <c r="E148" s="100">
        <v>210493.2260962681</v>
      </c>
      <c r="F148" s="100">
        <v>-31327.000396039613</v>
      </c>
      <c r="G148" s="100">
        <v>40.556492307692302</v>
      </c>
      <c r="H148" s="100">
        <v>241779.67</v>
      </c>
      <c r="I148" s="100">
        <v>241696.51</v>
      </c>
      <c r="J148" s="100">
        <v>83.16</v>
      </c>
      <c r="K148" s="100">
        <v>879700</v>
      </c>
      <c r="L148" s="100">
        <v>4000</v>
      </c>
      <c r="M148" s="100">
        <v>241779.67</v>
      </c>
      <c r="N148" s="100">
        <v>641920.32999999996</v>
      </c>
      <c r="O148" s="100">
        <v>0</v>
      </c>
      <c r="P148" s="100">
        <v>25016218.980000004</v>
      </c>
      <c r="Q148" s="100">
        <v>25016218.980000004</v>
      </c>
      <c r="R148" s="100">
        <v>392698.08</v>
      </c>
      <c r="S148" s="100">
        <v>0</v>
      </c>
      <c r="T148" s="100">
        <v>0</v>
      </c>
      <c r="U148" s="100">
        <v>987598.74879987841</v>
      </c>
      <c r="V148" s="100">
        <v>7574.386898133017</v>
      </c>
      <c r="W148" s="100">
        <v>0</v>
      </c>
      <c r="X148" s="100">
        <v>0</v>
      </c>
      <c r="Y148" s="100">
        <v>487001.92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5352.74</v>
      </c>
      <c r="AJ148" s="100">
        <v>468642.60299440112</v>
      </c>
      <c r="AK148" s="100">
        <v>468642.60299440107</v>
      </c>
      <c r="AL148" s="56"/>
      <c r="AM148" s="1">
        <v>2</v>
      </c>
      <c r="AN148" s="34" t="str">
        <f>RevReqSumR!AB148</f>
        <v>Oct 2019 - Sep 2020</v>
      </c>
      <c r="AO148" s="57">
        <f>IF(B148&gt;'UpdatedRateCalc (1)'!$E$2,0,1)</f>
        <v>1</v>
      </c>
    </row>
    <row r="149" spans="1:41" hidden="1" outlineLevel="1" x14ac:dyDescent="0.2">
      <c r="A149" s="2">
        <f t="shared" si="4"/>
        <v>2020</v>
      </c>
      <c r="B149" s="99">
        <v>43983</v>
      </c>
      <c r="C149" s="100">
        <v>0</v>
      </c>
      <c r="D149" s="100">
        <v>0</v>
      </c>
      <c r="E149" s="100">
        <v>198534.11779890605</v>
      </c>
      <c r="F149" s="100">
        <v>-29549.358631863197</v>
      </c>
      <c r="G149" s="100">
        <v>33.42643076923077</v>
      </c>
      <c r="H149" s="100">
        <v>228050.05000000002</v>
      </c>
      <c r="I149" s="100">
        <v>227981.51</v>
      </c>
      <c r="J149" s="100">
        <v>68.540000000000006</v>
      </c>
      <c r="K149" s="100">
        <v>1170688.74</v>
      </c>
      <c r="L149" s="100">
        <v>0</v>
      </c>
      <c r="M149" s="100">
        <v>228050.05000000002</v>
      </c>
      <c r="N149" s="100">
        <v>942638.69</v>
      </c>
      <c r="O149" s="100">
        <v>0</v>
      </c>
      <c r="P149" s="100">
        <v>24073580.290000003</v>
      </c>
      <c r="Q149" s="100">
        <v>24073580.290000003</v>
      </c>
      <c r="R149" s="100">
        <v>522545.4</v>
      </c>
      <c r="S149" s="100">
        <v>1074525.8099999998</v>
      </c>
      <c r="T149" s="100">
        <v>90406.839999999851</v>
      </c>
      <c r="U149" s="100">
        <v>526025.17879987857</v>
      </c>
      <c r="V149" s="100">
        <v>5535.1930615577148</v>
      </c>
      <c r="W149" s="100">
        <v>0</v>
      </c>
      <c r="X149" s="100">
        <v>0</v>
      </c>
      <c r="Y149" s="100">
        <v>647049.54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5291.15</v>
      </c>
      <c r="AJ149" s="100">
        <v>537953.11086046393</v>
      </c>
      <c r="AK149" s="100">
        <v>537953.11086046393</v>
      </c>
      <c r="AL149" s="56"/>
      <c r="AM149" s="1">
        <v>2</v>
      </c>
      <c r="AN149" s="34" t="str">
        <f>RevReqSumR!AB149</f>
        <v>Oct 2019 - Sep 2020</v>
      </c>
      <c r="AO149" s="57">
        <f>IF(B149&gt;'UpdatedRateCalc (1)'!$E$2,0,1)</f>
        <v>1</v>
      </c>
    </row>
    <row r="150" spans="1:41" hidden="1" outlineLevel="1" x14ac:dyDescent="0.2">
      <c r="A150" s="2">
        <f t="shared" si="4"/>
        <v>2020</v>
      </c>
      <c r="B150" s="99">
        <v>44013</v>
      </c>
      <c r="C150" s="100">
        <v>0</v>
      </c>
      <c r="D150" s="100">
        <v>0</v>
      </c>
      <c r="E150" s="100">
        <v>197407.93669039672</v>
      </c>
      <c r="F150" s="100">
        <v>-29382.480648064815</v>
      </c>
      <c r="G150" s="100">
        <v>31.607338461538461</v>
      </c>
      <c r="H150" s="100">
        <v>226758.81</v>
      </c>
      <c r="I150" s="100">
        <v>226694</v>
      </c>
      <c r="J150" s="100">
        <v>64.81</v>
      </c>
      <c r="K150" s="100">
        <v>1208076.55</v>
      </c>
      <c r="L150" s="100">
        <v>0</v>
      </c>
      <c r="M150" s="100">
        <v>226758.81</v>
      </c>
      <c r="N150" s="100">
        <v>981317.74</v>
      </c>
      <c r="O150" s="100">
        <v>0</v>
      </c>
      <c r="P150" s="100">
        <v>23092262.550000004</v>
      </c>
      <c r="Q150" s="100">
        <v>23092262.550000004</v>
      </c>
      <c r="R150" s="100">
        <v>538056</v>
      </c>
      <c r="S150" s="100">
        <v>567426.6</v>
      </c>
      <c r="T150" s="100">
        <v>44881.200000000012</v>
      </c>
      <c r="U150" s="100">
        <v>541535.77879987867</v>
      </c>
      <c r="V150" s="100">
        <v>4832.2110395330183</v>
      </c>
      <c r="W150" s="100">
        <v>0</v>
      </c>
      <c r="X150" s="100">
        <v>0</v>
      </c>
      <c r="Y150" s="100">
        <v>670020.55000000005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5351</v>
      </c>
      <c r="AJ150" s="100">
        <v>605971.68772992981</v>
      </c>
      <c r="AK150" s="100">
        <v>605971.68772992981</v>
      </c>
      <c r="AL150" s="56"/>
      <c r="AM150" s="1">
        <v>2</v>
      </c>
      <c r="AN150" s="34" t="str">
        <f>RevReqSumR!AB150</f>
        <v>Oct 2019 - Sep 2020</v>
      </c>
      <c r="AO150" s="57">
        <f>IF(B150&gt;'UpdatedRateCalc (1)'!$E$2,0,1)</f>
        <v>1</v>
      </c>
    </row>
    <row r="151" spans="1:41" hidden="1" outlineLevel="1" x14ac:dyDescent="0.2">
      <c r="A151" s="2">
        <f t="shared" si="4"/>
        <v>2020</v>
      </c>
      <c r="B151" s="99">
        <v>44044</v>
      </c>
      <c r="C151" s="100">
        <v>0</v>
      </c>
      <c r="D151" s="100">
        <v>0</v>
      </c>
      <c r="E151" s="100">
        <v>189382.38984144566</v>
      </c>
      <c r="F151" s="100">
        <v>-28190.422466246633</v>
      </c>
      <c r="G151" s="100">
        <v>24.87230769230769</v>
      </c>
      <c r="H151" s="100">
        <v>217547.94</v>
      </c>
      <c r="I151" s="100">
        <v>217496.94</v>
      </c>
      <c r="J151" s="100">
        <v>51</v>
      </c>
      <c r="K151" s="100">
        <v>1099783.42</v>
      </c>
      <c r="L151" s="100">
        <v>0</v>
      </c>
      <c r="M151" s="100">
        <v>217547.94</v>
      </c>
      <c r="N151" s="100">
        <v>882235.48</v>
      </c>
      <c r="O151" s="100">
        <v>0</v>
      </c>
      <c r="P151" s="100">
        <v>22210027.070000004</v>
      </c>
      <c r="Q151" s="100">
        <v>22210027.070000004</v>
      </c>
      <c r="R151" s="100">
        <v>490045.5</v>
      </c>
      <c r="S151" s="100">
        <v>0</v>
      </c>
      <c r="T151" s="100">
        <v>0</v>
      </c>
      <c r="U151" s="100">
        <v>1031581.2787998787</v>
      </c>
      <c r="V151" s="100">
        <v>7161.8980344645252</v>
      </c>
      <c r="W151" s="100">
        <v>0</v>
      </c>
      <c r="X151" s="100">
        <v>0</v>
      </c>
      <c r="Y151" s="100">
        <v>610030.6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4836.91</v>
      </c>
      <c r="AJ151" s="100">
        <v>593863.85787591035</v>
      </c>
      <c r="AK151" s="100">
        <v>593863.85787591024</v>
      </c>
      <c r="AL151" s="56"/>
      <c r="AM151" s="1">
        <v>1</v>
      </c>
      <c r="AN151" s="34" t="str">
        <f>RevReqSumR!AB151</f>
        <v>Oct 2019 - Sep 2020</v>
      </c>
      <c r="AO151" s="57">
        <f>IF(B151&gt;'UpdatedRateCalc (1)'!$E$2,0,1)</f>
        <v>1</v>
      </c>
    </row>
    <row r="152" spans="1:41" hidden="1" outlineLevel="1" x14ac:dyDescent="0.2">
      <c r="A152" s="2">
        <f t="shared" si="4"/>
        <v>2020</v>
      </c>
      <c r="B152" s="99">
        <v>44075</v>
      </c>
      <c r="C152" s="100">
        <v>0</v>
      </c>
      <c r="D152" s="100">
        <v>0</v>
      </c>
      <c r="E152" s="100">
        <v>176283.30435912206</v>
      </c>
      <c r="F152" s="100">
        <v>-26241.19647164717</v>
      </c>
      <c r="G152" s="100">
        <v>21.760830769230765</v>
      </c>
      <c r="H152" s="100">
        <v>202502.74</v>
      </c>
      <c r="I152" s="100">
        <v>202458.12</v>
      </c>
      <c r="J152" s="100">
        <v>44.62</v>
      </c>
      <c r="K152" s="100">
        <v>971375</v>
      </c>
      <c r="L152" s="100">
        <v>0</v>
      </c>
      <c r="M152" s="100">
        <v>202502.74</v>
      </c>
      <c r="N152" s="100">
        <v>768872.26</v>
      </c>
      <c r="O152" s="100">
        <v>0</v>
      </c>
      <c r="P152" s="100">
        <v>21441154.810000002</v>
      </c>
      <c r="Q152" s="100">
        <v>21441154.810000002</v>
      </c>
      <c r="R152" s="100">
        <v>420002.1</v>
      </c>
      <c r="S152" s="100">
        <v>0</v>
      </c>
      <c r="T152" s="100">
        <v>0</v>
      </c>
      <c r="U152" s="100">
        <v>1451583.3787998785</v>
      </c>
      <c r="V152" s="100">
        <v>10811.355160190593</v>
      </c>
      <c r="W152" s="100">
        <v>0</v>
      </c>
      <c r="X152" s="100">
        <v>0</v>
      </c>
      <c r="Y152" s="100">
        <v>551372.9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5364.04</v>
      </c>
      <c r="AJ152" s="100">
        <v>541328.85951931274</v>
      </c>
      <c r="AK152" s="100">
        <v>541328.85951931274</v>
      </c>
      <c r="AL152" s="56"/>
      <c r="AM152" s="1">
        <v>2</v>
      </c>
      <c r="AN152" s="34" t="str">
        <f>RevReqSumR!AB152</f>
        <v>Oct 2019 - Sep 2020</v>
      </c>
      <c r="AO152" s="57">
        <f>IF(B152&gt;'UpdatedRateCalc (1)'!$E$2,0,1)</f>
        <v>1</v>
      </c>
    </row>
    <row r="153" spans="1:41" hidden="1" outlineLevel="1" x14ac:dyDescent="0.2">
      <c r="A153" s="2">
        <f t="shared" si="4"/>
        <v>2020</v>
      </c>
      <c r="B153" s="99">
        <v>44105</v>
      </c>
      <c r="C153" s="100">
        <v>0</v>
      </c>
      <c r="D153" s="100">
        <v>0</v>
      </c>
      <c r="E153" s="100">
        <v>175908.2215496088</v>
      </c>
      <c r="F153" s="100">
        <v>-26185.556219621969</v>
      </c>
      <c r="G153" s="100">
        <v>21.287769230769229</v>
      </c>
      <c r="H153" s="100">
        <v>202072.49</v>
      </c>
      <c r="I153" s="100">
        <v>202028.84</v>
      </c>
      <c r="J153" s="100">
        <v>43.65</v>
      </c>
      <c r="K153" s="100">
        <v>763832.88</v>
      </c>
      <c r="L153" s="100">
        <v>0</v>
      </c>
      <c r="M153" s="100">
        <v>202072.49</v>
      </c>
      <c r="N153" s="100">
        <v>561760.39</v>
      </c>
      <c r="O153" s="100">
        <v>0</v>
      </c>
      <c r="P153" s="100">
        <v>20879394.420000002</v>
      </c>
      <c r="Q153" s="100">
        <v>20879394.420000002</v>
      </c>
      <c r="R153" s="100">
        <v>335492.59000000003</v>
      </c>
      <c r="S153" s="100">
        <v>1578047.25</v>
      </c>
      <c r="T153" s="100">
        <v>129943.65000000014</v>
      </c>
      <c r="U153" s="100">
        <v>338972.36879987875</v>
      </c>
      <c r="V153" s="100">
        <v>5387.5023885549372</v>
      </c>
      <c r="W153" s="100">
        <v>9136.76</v>
      </c>
      <c r="X153" s="100">
        <v>0</v>
      </c>
      <c r="Y153" s="100">
        <v>427832.32000000001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5000.24</v>
      </c>
      <c r="AJ153" s="100">
        <v>291248.90393816365</v>
      </c>
      <c r="AK153" s="100">
        <v>291248.90393816365</v>
      </c>
      <c r="AL153" s="56"/>
      <c r="AM153" s="1">
        <v>2</v>
      </c>
      <c r="AN153" s="34" t="str">
        <f>RevReqSumR!AB153</f>
        <v>Oct 2020 - Sep 2021</v>
      </c>
      <c r="AO153" s="57">
        <f>IF(B153&gt;'UpdatedRateCalc (1)'!$E$2,0,1)</f>
        <v>1</v>
      </c>
    </row>
    <row r="154" spans="1:41" hidden="1" outlineLevel="1" x14ac:dyDescent="0.2">
      <c r="A154" s="2">
        <f t="shared" si="4"/>
        <v>2020</v>
      </c>
      <c r="B154" s="99">
        <v>44136</v>
      </c>
      <c r="C154" s="100">
        <v>0</v>
      </c>
      <c r="D154" s="100">
        <v>0</v>
      </c>
      <c r="E154" s="100">
        <v>165791.59486714669</v>
      </c>
      <c r="F154" s="100">
        <v>-24680.048532853292</v>
      </c>
      <c r="G154" s="100">
        <v>19.083400000000001</v>
      </c>
      <c r="H154" s="100">
        <v>190452.56</v>
      </c>
      <c r="I154" s="100">
        <v>190413.43</v>
      </c>
      <c r="J154" s="100">
        <v>39.130000000000003</v>
      </c>
      <c r="K154" s="100">
        <v>652844.49</v>
      </c>
      <c r="L154" s="100">
        <v>0</v>
      </c>
      <c r="M154" s="100">
        <v>190452.56</v>
      </c>
      <c r="N154" s="100">
        <v>462391.93</v>
      </c>
      <c r="O154" s="100">
        <v>0</v>
      </c>
      <c r="P154" s="100">
        <v>20417002.490000002</v>
      </c>
      <c r="Q154" s="100">
        <v>20417002.490000002</v>
      </c>
      <c r="R154" s="100">
        <v>291197.5</v>
      </c>
      <c r="S154" s="100">
        <v>0</v>
      </c>
      <c r="T154" s="100">
        <v>0</v>
      </c>
      <c r="U154" s="100">
        <v>630169.86879987875</v>
      </c>
      <c r="V154" s="100">
        <v>5272.4130979166221</v>
      </c>
      <c r="W154" s="100">
        <v>0</v>
      </c>
      <c r="X154" s="100">
        <v>0</v>
      </c>
      <c r="Y154" s="100">
        <v>361646.99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5440.24</v>
      </c>
      <c r="AJ154" s="100">
        <v>347698.67796506337</v>
      </c>
      <c r="AK154" s="100">
        <v>347698.67796506331</v>
      </c>
      <c r="AL154" s="56"/>
      <c r="AM154" s="1">
        <v>2</v>
      </c>
      <c r="AN154" s="34" t="str">
        <f>RevReqSumR!AB154</f>
        <v>Oct 2020 - Sep 2021</v>
      </c>
      <c r="AO154" s="57">
        <f>IF(B154&gt;'UpdatedRateCalc (1)'!$E$2,0,1)</f>
        <v>1</v>
      </c>
    </row>
    <row r="155" spans="1:41" hidden="1" outlineLevel="1" x14ac:dyDescent="0.2">
      <c r="A155" s="2">
        <f t="shared" si="4"/>
        <v>2020</v>
      </c>
      <c r="B155" s="99">
        <v>44166</v>
      </c>
      <c r="C155" s="100">
        <v>0</v>
      </c>
      <c r="D155" s="100">
        <v>0</v>
      </c>
      <c r="E155" s="100">
        <v>166338.02129244618</v>
      </c>
      <c r="F155" s="100">
        <v>-24762.041692169223</v>
      </c>
      <c r="G155" s="100">
        <v>17.71298461538802</v>
      </c>
      <c r="H155" s="100">
        <v>191082.35</v>
      </c>
      <c r="I155" s="100">
        <v>191046.03</v>
      </c>
      <c r="J155" s="100">
        <v>36.320000000006985</v>
      </c>
      <c r="K155" s="100">
        <v>422275</v>
      </c>
      <c r="L155" s="100">
        <v>184442.5</v>
      </c>
      <c r="M155" s="100">
        <v>191082.35</v>
      </c>
      <c r="N155" s="100">
        <v>415635.15</v>
      </c>
      <c r="O155" s="100">
        <v>0</v>
      </c>
      <c r="P155" s="100">
        <v>20001367.340000004</v>
      </c>
      <c r="Q155" s="100">
        <v>20001367.340000004</v>
      </c>
      <c r="R155" s="100">
        <v>189757.05</v>
      </c>
      <c r="S155" s="100">
        <v>698388.67999999993</v>
      </c>
      <c r="T155" s="100">
        <v>71698.589999999851</v>
      </c>
      <c r="U155" s="100">
        <v>193236.82879987871</v>
      </c>
      <c r="V155" s="100">
        <v>4157.6241194289105</v>
      </c>
      <c r="W155" s="100">
        <v>0</v>
      </c>
      <c r="X155" s="100">
        <v>0</v>
      </c>
      <c r="Y155" s="100">
        <v>232297.88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5957.42</v>
      </c>
      <c r="AJ155" s="100">
        <v>145970.00541187529</v>
      </c>
      <c r="AK155" s="100">
        <v>145970.00541187523</v>
      </c>
      <c r="AL155" s="56"/>
      <c r="AM155" s="1">
        <v>2</v>
      </c>
      <c r="AN155" s="34" t="str">
        <f>RevReqSumR!AB155</f>
        <v>Oct 2020 - Sep 2021</v>
      </c>
      <c r="AO155" s="57">
        <f>IF(B155&gt;'UpdatedRateCalc (1)'!$E$2,0,1)</f>
        <v>1</v>
      </c>
    </row>
    <row r="156" spans="1:41" hidden="1" outlineLevel="1" x14ac:dyDescent="0.2">
      <c r="A156" s="2">
        <f t="shared" si="4"/>
        <v>2021</v>
      </c>
      <c r="B156" s="99">
        <v>44197</v>
      </c>
      <c r="C156" s="100">
        <v>0</v>
      </c>
      <c r="D156" s="100">
        <v>0</v>
      </c>
      <c r="E156" s="100">
        <v>164327.35208516233</v>
      </c>
      <c r="F156" s="100">
        <v>-24463.160684068411</v>
      </c>
      <c r="G156" s="100">
        <v>16.53276923076923</v>
      </c>
      <c r="H156" s="100">
        <v>188773.97999999998</v>
      </c>
      <c r="I156" s="100">
        <v>188740.08</v>
      </c>
      <c r="J156" s="100">
        <v>33.9</v>
      </c>
      <c r="K156" s="100">
        <v>285000</v>
      </c>
      <c r="L156" s="100">
        <v>62982.5</v>
      </c>
      <c r="M156" s="100">
        <v>188773.97999999998</v>
      </c>
      <c r="N156" s="100">
        <v>159208.52000000002</v>
      </c>
      <c r="O156" s="100">
        <v>0</v>
      </c>
      <c r="P156" s="100">
        <v>19842158.820000004</v>
      </c>
      <c r="Q156" s="100">
        <v>19842158.820000004</v>
      </c>
      <c r="R156" s="100">
        <v>129048</v>
      </c>
      <c r="S156" s="100">
        <v>0</v>
      </c>
      <c r="T156" s="100">
        <v>0</v>
      </c>
      <c r="U156" s="100">
        <v>322284.82879987871</v>
      </c>
      <c r="V156" s="100">
        <v>4205.7220874371296</v>
      </c>
      <c r="W156" s="100">
        <v>0</v>
      </c>
      <c r="X156" s="100">
        <v>0</v>
      </c>
      <c r="Y156" s="100">
        <v>155952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6046.72</v>
      </c>
      <c r="AJ156" s="100">
        <v>141757.81417259946</v>
      </c>
      <c r="AK156" s="100">
        <v>141757.81417259949</v>
      </c>
      <c r="AL156" s="56"/>
      <c r="AM156" s="1">
        <v>1</v>
      </c>
      <c r="AN156" s="34" t="str">
        <f>RevReqSumR!AB156</f>
        <v>Oct 2020 - Sep 2021</v>
      </c>
      <c r="AO156" s="57">
        <f>IF(B156&gt;'UpdatedRateCalc (1)'!$E$2,0,1)</f>
        <v>1</v>
      </c>
    </row>
    <row r="157" spans="1:41" hidden="1" outlineLevel="1" x14ac:dyDescent="0.2">
      <c r="A157" s="2">
        <f t="shared" si="4"/>
        <v>2021</v>
      </c>
      <c r="B157" s="99">
        <v>44228</v>
      </c>
      <c r="C157" s="100">
        <v>0</v>
      </c>
      <c r="D157" s="100">
        <v>0</v>
      </c>
      <c r="E157" s="100">
        <v>147221.36592743889</v>
      </c>
      <c r="F157" s="100">
        <v>-21917.03330333034</v>
      </c>
      <c r="G157" s="100">
        <v>13.899230769230767</v>
      </c>
      <c r="H157" s="100">
        <v>169124.5</v>
      </c>
      <c r="I157" s="100">
        <v>169096</v>
      </c>
      <c r="J157" s="100">
        <v>28.5</v>
      </c>
      <c r="K157" s="100">
        <v>398294.89</v>
      </c>
      <c r="L157" s="100">
        <v>0</v>
      </c>
      <c r="M157" s="100">
        <v>169124.5</v>
      </c>
      <c r="N157" s="100">
        <v>229170.39</v>
      </c>
      <c r="O157" s="100">
        <v>0</v>
      </c>
      <c r="P157" s="100">
        <v>19612988.430000003</v>
      </c>
      <c r="Q157" s="100">
        <v>19612988.430000003</v>
      </c>
      <c r="R157" s="100">
        <v>180544.41</v>
      </c>
      <c r="S157" s="100">
        <v>0</v>
      </c>
      <c r="T157" s="100">
        <v>0</v>
      </c>
      <c r="U157" s="100">
        <v>502829.23879987875</v>
      </c>
      <c r="V157" s="100">
        <v>4772.9570177166997</v>
      </c>
      <c r="W157" s="100">
        <v>0</v>
      </c>
      <c r="X157" s="100">
        <v>0</v>
      </c>
      <c r="Y157" s="100">
        <v>217980.59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8167.77</v>
      </c>
      <c r="AJ157" s="100">
        <v>209018.18294515557</v>
      </c>
      <c r="AK157" s="100">
        <v>209018.18294515557</v>
      </c>
      <c r="AL157" s="56"/>
      <c r="AM157" s="1">
        <v>2</v>
      </c>
      <c r="AN157" s="34" t="str">
        <f>RevReqSumR!AB157</f>
        <v>Oct 2020 - Sep 2021</v>
      </c>
      <c r="AO157" s="57">
        <f>IF(B157&gt;'UpdatedRateCalc (1)'!$E$2,0,1)</f>
        <v>1</v>
      </c>
    </row>
    <row r="158" spans="1:41" hidden="1" outlineLevel="1" x14ac:dyDescent="0.2">
      <c r="A158" s="2">
        <f t="shared" si="4"/>
        <v>2021</v>
      </c>
      <c r="B158" s="99">
        <v>44256</v>
      </c>
      <c r="C158" s="100">
        <v>0</v>
      </c>
      <c r="D158" s="100">
        <v>0</v>
      </c>
      <c r="E158" s="100">
        <v>160896.48944658309</v>
      </c>
      <c r="F158" s="100">
        <v>-23952.777245724577</v>
      </c>
      <c r="G158" s="100">
        <v>15.386692307692307</v>
      </c>
      <c r="H158" s="100">
        <v>184833.87999999998</v>
      </c>
      <c r="I158" s="100">
        <v>184802.33</v>
      </c>
      <c r="J158" s="100">
        <v>31.55</v>
      </c>
      <c r="K158" s="100">
        <v>164825</v>
      </c>
      <c r="L158" s="100">
        <v>77595</v>
      </c>
      <c r="M158" s="100">
        <v>184833.87999999998</v>
      </c>
      <c r="N158" s="100">
        <v>57586.120000000024</v>
      </c>
      <c r="O158" s="100">
        <v>0</v>
      </c>
      <c r="P158" s="100">
        <v>19555402.310000002</v>
      </c>
      <c r="Q158" s="100">
        <v>19555402.310000002</v>
      </c>
      <c r="R158" s="100">
        <v>74709.100000000006</v>
      </c>
      <c r="S158" s="100">
        <v>549803.76</v>
      </c>
      <c r="T158" s="100">
        <v>50454.299999999988</v>
      </c>
      <c r="U158" s="100">
        <v>78188.878799878701</v>
      </c>
      <c r="V158" s="100">
        <v>4881.8626268316502</v>
      </c>
      <c r="W158" s="100">
        <v>0</v>
      </c>
      <c r="X158" s="100">
        <v>0</v>
      </c>
      <c r="Y158" s="100">
        <v>90115.9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5342.56</v>
      </c>
      <c r="AJ158" s="100">
        <v>25948.632073414734</v>
      </c>
      <c r="AK158" s="100">
        <v>25948.632073414763</v>
      </c>
      <c r="AL158" s="56"/>
      <c r="AM158" s="1">
        <v>2</v>
      </c>
      <c r="AN158" s="34" t="str">
        <f>RevReqSumR!AB158</f>
        <v>Oct 2020 - Sep 2021</v>
      </c>
      <c r="AO158" s="57">
        <f>IF(B158&gt;'UpdatedRateCalc (1)'!$E$2,0,1)</f>
        <v>1</v>
      </c>
    </row>
    <row r="159" spans="1:41" hidden="1" outlineLevel="1" x14ac:dyDescent="0.2">
      <c r="A159" s="2">
        <f t="shared" si="4"/>
        <v>2021</v>
      </c>
      <c r="B159" s="99">
        <v>44287</v>
      </c>
      <c r="C159" s="100">
        <v>0</v>
      </c>
      <c r="D159" s="100">
        <v>0</v>
      </c>
      <c r="E159" s="100">
        <v>155357.99372615109</v>
      </c>
      <c r="F159" s="100">
        <v>-23130.061566156623</v>
      </c>
      <c r="G159" s="100">
        <v>10.885292307695714</v>
      </c>
      <c r="H159" s="100">
        <v>178477.17</v>
      </c>
      <c r="I159" s="100">
        <v>178454.85</v>
      </c>
      <c r="J159" s="100">
        <v>22.320000000006985</v>
      </c>
      <c r="K159" s="100">
        <v>779000</v>
      </c>
      <c r="L159" s="100">
        <v>1579.2</v>
      </c>
      <c r="M159" s="100">
        <v>178477.17</v>
      </c>
      <c r="N159" s="100">
        <v>602102.02999999991</v>
      </c>
      <c r="O159" s="100">
        <v>0</v>
      </c>
      <c r="P159" s="100">
        <v>18953300.280000001</v>
      </c>
      <c r="Q159" s="100">
        <v>18953300.280000001</v>
      </c>
      <c r="R159" s="100">
        <v>354223.6</v>
      </c>
      <c r="S159" s="100">
        <v>0</v>
      </c>
      <c r="T159" s="100">
        <v>0</v>
      </c>
      <c r="U159" s="100">
        <v>432412.47879987868</v>
      </c>
      <c r="V159" s="100">
        <v>3216.4178085467588</v>
      </c>
      <c r="W159" s="100">
        <v>0</v>
      </c>
      <c r="X159" s="100">
        <v>0</v>
      </c>
      <c r="Y159" s="100">
        <v>424776.4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6278.37</v>
      </c>
      <c r="AJ159" s="100">
        <v>411152.0115346979</v>
      </c>
      <c r="AK159" s="100">
        <v>411152.01153469784</v>
      </c>
      <c r="AL159" s="56"/>
      <c r="AM159" s="1">
        <v>2</v>
      </c>
      <c r="AN159" s="34" t="str">
        <f>RevReqSumR!AB159</f>
        <v>Oct 2020 - Sep 2021</v>
      </c>
      <c r="AO159" s="57">
        <f>IF(B159&gt;'UpdatedRateCalc (1)'!$E$2,0,1)</f>
        <v>1</v>
      </c>
    </row>
    <row r="160" spans="1:41" hidden="1" outlineLevel="1" x14ac:dyDescent="0.2">
      <c r="A160" s="2">
        <f t="shared" si="4"/>
        <v>2021</v>
      </c>
      <c r="B160" s="99">
        <v>44317</v>
      </c>
      <c r="C160" s="100">
        <v>0</v>
      </c>
      <c r="D160" s="100">
        <v>0</v>
      </c>
      <c r="E160" s="100">
        <v>155553.31152356157</v>
      </c>
      <c r="F160" s="100">
        <v>-23159.545922592264</v>
      </c>
      <c r="G160" s="100">
        <v>10.007446153846145</v>
      </c>
      <c r="H160" s="100">
        <v>178702.84999999998</v>
      </c>
      <c r="I160" s="100">
        <v>178682.33</v>
      </c>
      <c r="J160" s="100">
        <v>20.519999999999982</v>
      </c>
      <c r="K160" s="100">
        <v>765700</v>
      </c>
      <c r="L160" s="100">
        <v>-5462.5</v>
      </c>
      <c r="M160" s="100">
        <v>178702.84999999998</v>
      </c>
      <c r="N160" s="100">
        <v>581534.65</v>
      </c>
      <c r="O160" s="100">
        <v>0</v>
      </c>
      <c r="P160" s="100">
        <v>18371765.630000003</v>
      </c>
      <c r="Q160" s="100">
        <v>18371765.630000003</v>
      </c>
      <c r="R160" s="100">
        <v>348343.45</v>
      </c>
      <c r="S160" s="100">
        <v>0</v>
      </c>
      <c r="T160" s="100">
        <v>0</v>
      </c>
      <c r="U160" s="100">
        <v>780755.92879987869</v>
      </c>
      <c r="V160" s="100">
        <v>6228.1404874919244</v>
      </c>
      <c r="W160" s="100">
        <v>0</v>
      </c>
      <c r="X160" s="100">
        <v>0</v>
      </c>
      <c r="Y160" s="100">
        <v>417571.85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8115.05</v>
      </c>
      <c r="AJ160" s="100">
        <v>408765.5020110535</v>
      </c>
      <c r="AK160" s="100">
        <v>408765.5020110535</v>
      </c>
      <c r="AL160" s="56"/>
      <c r="AM160" s="1">
        <v>2</v>
      </c>
      <c r="AN160" s="34" t="str">
        <f>RevReqSumR!AB160</f>
        <v>Oct 2020 - Sep 2021</v>
      </c>
      <c r="AO160" s="57">
        <f>IF(B160&gt;'UpdatedRateCalc (1)'!$E$2,0,1)</f>
        <v>1</v>
      </c>
    </row>
    <row r="161" spans="1:41" hidden="1" outlineLevel="1" x14ac:dyDescent="0.2">
      <c r="A161" s="2">
        <f t="shared" si="4"/>
        <v>2021</v>
      </c>
      <c r="B161" s="99">
        <v>44348</v>
      </c>
      <c r="C161" s="100">
        <v>0</v>
      </c>
      <c r="D161" s="100">
        <v>0</v>
      </c>
      <c r="E161" s="100">
        <v>145700.9750399917</v>
      </c>
      <c r="F161" s="100">
        <v>-21693.064698469851</v>
      </c>
      <c r="G161" s="100">
        <v>8.5297384615481118</v>
      </c>
      <c r="H161" s="100">
        <v>167385.51</v>
      </c>
      <c r="I161" s="100">
        <v>167368.01999999999</v>
      </c>
      <c r="J161" s="100">
        <v>17.490000000019791</v>
      </c>
      <c r="K161" s="100">
        <v>869725</v>
      </c>
      <c r="L161" s="100">
        <v>22402</v>
      </c>
      <c r="M161" s="100">
        <v>167385.51</v>
      </c>
      <c r="N161" s="100">
        <v>724741.49</v>
      </c>
      <c r="O161" s="100">
        <v>0</v>
      </c>
      <c r="P161" s="100">
        <v>17647024.140000004</v>
      </c>
      <c r="Q161" s="100">
        <v>17647024.140000004</v>
      </c>
      <c r="R161" s="100">
        <v>394932.81</v>
      </c>
      <c r="S161" s="100">
        <v>833168.5</v>
      </c>
      <c r="T161" s="100">
        <v>56107.650000006077</v>
      </c>
      <c r="U161" s="100">
        <v>398627.88879988471</v>
      </c>
      <c r="V161" s="100">
        <v>4076.2056336755631</v>
      </c>
      <c r="W161" s="100">
        <v>5960.5300000000007</v>
      </c>
      <c r="X161" s="100">
        <v>0</v>
      </c>
      <c r="Y161" s="100">
        <v>474576.89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8128.36</v>
      </c>
      <c r="AJ161" s="100">
        <v>414949.80067366117</v>
      </c>
      <c r="AK161" s="100">
        <v>414949.80067366117</v>
      </c>
      <c r="AL161" s="56"/>
      <c r="AM161" s="1">
        <v>1</v>
      </c>
      <c r="AN161" s="34" t="str">
        <f>RevReqSumR!AB161</f>
        <v>Oct 2020 - Sep 2021</v>
      </c>
      <c r="AO161" s="57">
        <f>IF(B161&gt;'UpdatedRateCalc (1)'!$E$2,0,1)</f>
        <v>1</v>
      </c>
    </row>
    <row r="162" spans="1:41" hidden="1" outlineLevel="1" x14ac:dyDescent="0.2">
      <c r="A162" s="2">
        <f t="shared" si="4"/>
        <v>2021</v>
      </c>
      <c r="B162" s="99">
        <v>44378</v>
      </c>
      <c r="C162" s="100">
        <v>0</v>
      </c>
      <c r="D162" s="100">
        <v>0</v>
      </c>
      <c r="E162" s="100">
        <v>144707.4430318909</v>
      </c>
      <c r="F162" s="100">
        <v>-21545.545706570661</v>
      </c>
      <c r="G162" s="100">
        <v>7.5787384615424349</v>
      </c>
      <c r="H162" s="100">
        <v>166245.41</v>
      </c>
      <c r="I162" s="100">
        <v>166229.87</v>
      </c>
      <c r="J162" s="100">
        <v>15.540000000008149</v>
      </c>
      <c r="K162" s="100">
        <v>925175.5</v>
      </c>
      <c r="L162" s="100">
        <v>0</v>
      </c>
      <c r="M162" s="100">
        <v>166245.41</v>
      </c>
      <c r="N162" s="100">
        <v>758930.09</v>
      </c>
      <c r="O162" s="100">
        <v>0</v>
      </c>
      <c r="P162" s="100">
        <v>16888094.050000004</v>
      </c>
      <c r="Q162" s="100">
        <v>16888094.050000004</v>
      </c>
      <c r="R162" s="100">
        <v>420906.04</v>
      </c>
      <c r="S162" s="100">
        <v>432134.31</v>
      </c>
      <c r="T162" s="100">
        <v>36986.200000000012</v>
      </c>
      <c r="U162" s="100">
        <v>424385.81879988464</v>
      </c>
      <c r="V162" s="100">
        <v>4190.2137997686877</v>
      </c>
      <c r="W162" s="100">
        <v>0</v>
      </c>
      <c r="X162" s="100">
        <v>0</v>
      </c>
      <c r="Y162" s="100">
        <v>504269.46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7395.16</v>
      </c>
      <c r="AJ162" s="100">
        <v>457330.66683165956</v>
      </c>
      <c r="AK162" s="100">
        <v>457330.66683165956</v>
      </c>
      <c r="AL162" s="56"/>
      <c r="AM162" s="1">
        <v>2</v>
      </c>
      <c r="AN162" s="34" t="str">
        <f>RevReqSumR!AB162</f>
        <v>Oct 2020 - Sep 2021</v>
      </c>
      <c r="AO162" s="57">
        <f>IF(B162&gt;'UpdatedRateCalc (1)'!$E$2,0,1)</f>
        <v>1</v>
      </c>
    </row>
    <row r="163" spans="1:41" hidden="1" outlineLevel="1" x14ac:dyDescent="0.2">
      <c r="A163" s="2">
        <f t="shared" si="4"/>
        <v>2021</v>
      </c>
      <c r="B163" s="99">
        <v>44409</v>
      </c>
      <c r="C163" s="100">
        <v>0</v>
      </c>
      <c r="D163" s="100">
        <v>0</v>
      </c>
      <c r="E163" s="100">
        <v>138486.22602903828</v>
      </c>
      <c r="F163" s="100">
        <v>-20619.678847884792</v>
      </c>
      <c r="G163" s="100">
        <v>6.3448769230814648</v>
      </c>
      <c r="H163" s="100">
        <v>159099.56</v>
      </c>
      <c r="I163" s="100">
        <v>159086.54999999999</v>
      </c>
      <c r="J163" s="100">
        <v>13.010000000009313</v>
      </c>
      <c r="K163" s="100">
        <v>873180.06</v>
      </c>
      <c r="L163" s="100">
        <v>0</v>
      </c>
      <c r="M163" s="100">
        <v>159099.56</v>
      </c>
      <c r="N163" s="100">
        <v>714080.5</v>
      </c>
      <c r="O163" s="100">
        <v>0</v>
      </c>
      <c r="P163" s="100">
        <v>16174013.550000004</v>
      </c>
      <c r="Q163" s="100">
        <v>16174013.550000004</v>
      </c>
      <c r="R163" s="100">
        <v>385399.23</v>
      </c>
      <c r="S163" s="100">
        <v>0</v>
      </c>
      <c r="T163" s="100">
        <v>0</v>
      </c>
      <c r="U163" s="100">
        <v>809785.04879988462</v>
      </c>
      <c r="V163" s="100">
        <v>6172.0357621330704</v>
      </c>
      <c r="W163" s="100">
        <v>1914.71</v>
      </c>
      <c r="X163" s="100">
        <v>0</v>
      </c>
      <c r="Y163" s="100">
        <v>487780.82999999996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6615.46</v>
      </c>
      <c r="AJ163" s="100">
        <v>481869.70179117116</v>
      </c>
      <c r="AK163" s="100">
        <v>481869.70179117133</v>
      </c>
      <c r="AL163" s="56"/>
      <c r="AM163" s="1">
        <v>2</v>
      </c>
      <c r="AN163" s="34" t="str">
        <f>RevReqSumR!AB163</f>
        <v>Oct 2020 - Sep 2021</v>
      </c>
      <c r="AO163" s="57">
        <f>IF(B163&gt;'UpdatedRateCalc (1)'!$E$2,0,1)</f>
        <v>1</v>
      </c>
    </row>
    <row r="164" spans="1:41" collapsed="1" x14ac:dyDescent="0.2">
      <c r="A164" s="2">
        <f t="shared" si="4"/>
        <v>2021</v>
      </c>
      <c r="B164" s="58">
        <v>44440</v>
      </c>
      <c r="C164" s="34">
        <v>0</v>
      </c>
      <c r="D164" s="34">
        <v>0</v>
      </c>
      <c r="E164" s="34">
        <v>128371.16948776403</v>
      </c>
      <c r="F164" s="34">
        <v>-19114.04543654366</v>
      </c>
      <c r="G164" s="34">
        <v>4.934924307685491</v>
      </c>
      <c r="H164" s="34">
        <v>147480.28</v>
      </c>
      <c r="I164" s="34">
        <v>147470.17000000001</v>
      </c>
      <c r="J164" s="34">
        <v>10.10999999998603</v>
      </c>
      <c r="K164" s="34">
        <v>737885.07</v>
      </c>
      <c r="L164" s="34">
        <v>0</v>
      </c>
      <c r="M164" s="34">
        <v>147480.28</v>
      </c>
      <c r="N164" s="34">
        <v>590404.78999999992</v>
      </c>
      <c r="O164" s="34">
        <v>0</v>
      </c>
      <c r="P164" s="34">
        <v>15583608.759999994</v>
      </c>
      <c r="Q164" s="34">
        <v>15583608.759999994</v>
      </c>
      <c r="R164" s="34">
        <v>317155.86</v>
      </c>
      <c r="S164" s="34">
        <v>0</v>
      </c>
      <c r="T164" s="34">
        <v>0</v>
      </c>
      <c r="U164" s="34">
        <v>1126940.908799883</v>
      </c>
      <c r="V164" s="34">
        <v>-107580.77822402571</v>
      </c>
      <c r="W164" s="34">
        <v>0</v>
      </c>
      <c r="X164" s="34">
        <v>0</v>
      </c>
      <c r="Y164" s="34">
        <v>420729.21</v>
      </c>
      <c r="Z164" s="34">
        <v>0</v>
      </c>
      <c r="AA164" s="34">
        <v>0</v>
      </c>
      <c r="AB164" s="34">
        <v>0</v>
      </c>
      <c r="AC164" s="34">
        <v>0</v>
      </c>
      <c r="AD164" s="34">
        <v>0</v>
      </c>
      <c r="AE164" s="34">
        <v>0</v>
      </c>
      <c r="AF164" s="34">
        <v>0</v>
      </c>
      <c r="AG164" s="34">
        <v>0</v>
      </c>
      <c r="AH164" s="34">
        <v>0</v>
      </c>
      <c r="AI164" s="34">
        <v>7190.48</v>
      </c>
      <c r="AJ164" s="34">
        <v>301229.80126373831</v>
      </c>
      <c r="AK164" s="34">
        <v>301229.80126373831</v>
      </c>
      <c r="AL164" s="56"/>
      <c r="AM164" s="1">
        <v>2</v>
      </c>
      <c r="AN164" s="34" t="str">
        <f>RevReqSumR!AB164</f>
        <v>Oct 2020 - Sep 2021</v>
      </c>
      <c r="AO164" s="57">
        <f>IF(B164&gt;'UpdatedRateCalc (1)'!$E$2,0,1)</f>
        <v>1</v>
      </c>
    </row>
    <row r="165" spans="1:41" x14ac:dyDescent="0.2">
      <c r="A165" s="2">
        <f t="shared" si="4"/>
        <v>2021</v>
      </c>
      <c r="B165" s="58">
        <v>44470</v>
      </c>
      <c r="C165" s="34">
        <v>0</v>
      </c>
      <c r="D165" s="34">
        <v>0</v>
      </c>
      <c r="E165" s="34">
        <v>127525.60824193203</v>
      </c>
      <c r="F165" s="34">
        <v>-18946.213049144906</v>
      </c>
      <c r="G165" s="34">
        <v>3.8512910769298974</v>
      </c>
      <c r="H165" s="34">
        <v>146467.97</v>
      </c>
      <c r="I165" s="34">
        <v>146460.07999999999</v>
      </c>
      <c r="J165" s="34">
        <v>7.8900000000139698</v>
      </c>
      <c r="K165" s="34">
        <v>706750.91</v>
      </c>
      <c r="L165" s="34">
        <v>51248.160000000003</v>
      </c>
      <c r="M165" s="34">
        <v>146467.97</v>
      </c>
      <c r="N165" s="34">
        <v>611531.10000000009</v>
      </c>
      <c r="O165" s="34">
        <v>0</v>
      </c>
      <c r="P165" s="34">
        <v>14972077.659999995</v>
      </c>
      <c r="Q165" s="34">
        <v>14972077.659999995</v>
      </c>
      <c r="R165" s="34">
        <v>314692.64</v>
      </c>
      <c r="S165" s="34">
        <v>1258498.6099999391</v>
      </c>
      <c r="T165" s="34">
        <v>135037.48000001814</v>
      </c>
      <c r="U165" s="34">
        <v>318172.41879996203</v>
      </c>
      <c r="V165" s="34">
        <v>3982.4270394870828</v>
      </c>
      <c r="W165" s="34">
        <v>0</v>
      </c>
      <c r="X165" s="34">
        <v>0</v>
      </c>
      <c r="Y165" s="34">
        <v>392058.27</v>
      </c>
      <c r="Z165" s="34">
        <v>0</v>
      </c>
      <c r="AA165" s="34">
        <v>0</v>
      </c>
      <c r="AB165" s="34">
        <v>0</v>
      </c>
      <c r="AC165" s="34">
        <v>0</v>
      </c>
      <c r="AD165" s="34">
        <v>0</v>
      </c>
      <c r="AE165" s="34">
        <v>0</v>
      </c>
      <c r="AF165" s="34">
        <v>0</v>
      </c>
      <c r="AG165" s="34">
        <v>0</v>
      </c>
      <c r="AH165" s="34">
        <v>0</v>
      </c>
      <c r="AI165" s="34">
        <v>7413.66</v>
      </c>
      <c r="AJ165" s="34">
        <v>249474.51528140099</v>
      </c>
      <c r="AK165" s="34">
        <v>249474.51528140099</v>
      </c>
      <c r="AL165" s="56"/>
      <c r="AM165" s="1">
        <v>2</v>
      </c>
      <c r="AN165" s="34" t="str">
        <f>RevReqSumR!AB165</f>
        <v>Oct 2021 - Sep 2022</v>
      </c>
      <c r="AO165" s="57">
        <f>IF(B165&gt;'UpdatedRateCalc (1)'!$E$2,0,1)</f>
        <v>1</v>
      </c>
    </row>
    <row r="166" spans="1:41" x14ac:dyDescent="0.2">
      <c r="A166" s="2">
        <f t="shared" si="4"/>
        <v>2021</v>
      </c>
      <c r="B166" s="58">
        <v>44501</v>
      </c>
      <c r="C166" s="34">
        <v>0</v>
      </c>
      <c r="D166" s="34">
        <v>0</v>
      </c>
      <c r="E166" s="34">
        <v>118910.9216806082</v>
      </c>
      <c r="F166" s="34">
        <v>-17666.837272007193</v>
      </c>
      <c r="G166" s="34">
        <v>2.5089526153914354</v>
      </c>
      <c r="H166" s="34">
        <v>136575.25</v>
      </c>
      <c r="I166" s="34">
        <v>136570.10999999999</v>
      </c>
      <c r="J166" s="34">
        <v>5.1400000000139698</v>
      </c>
      <c r="K166" s="34">
        <v>456330.17</v>
      </c>
      <c r="L166" s="34">
        <v>0</v>
      </c>
      <c r="M166" s="34">
        <v>136575.25</v>
      </c>
      <c r="N166" s="34">
        <v>319754.92</v>
      </c>
      <c r="O166" s="34">
        <v>0</v>
      </c>
      <c r="P166" s="34">
        <v>14652322.739999995</v>
      </c>
      <c r="Q166" s="34">
        <v>14652322.739999995</v>
      </c>
      <c r="R166" s="34">
        <v>204231.72</v>
      </c>
      <c r="S166" s="34">
        <v>0</v>
      </c>
      <c r="T166" s="34">
        <v>0</v>
      </c>
      <c r="U166" s="34">
        <v>522404.13879996201</v>
      </c>
      <c r="V166" s="34">
        <v>2583.6722673497038</v>
      </c>
      <c r="W166" s="34">
        <v>2817.34</v>
      </c>
      <c r="X166" s="34">
        <v>0</v>
      </c>
      <c r="Y166" s="34">
        <v>252098.45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7056.88</v>
      </c>
      <c r="AJ166" s="34">
        <v>246892.01394795789</v>
      </c>
      <c r="AK166" s="34">
        <v>246892.01394795789</v>
      </c>
      <c r="AL166" s="56"/>
      <c r="AM166" s="1">
        <v>1</v>
      </c>
      <c r="AN166" s="34" t="str">
        <f>RevReqSumR!AB166</f>
        <v>Oct 2021 - Sep 2022</v>
      </c>
      <c r="AO166" s="57">
        <f>IF(B166&gt;'UpdatedRateCalc (1)'!$E$2,0,1)</f>
        <v>1</v>
      </c>
    </row>
    <row r="167" spans="1:41" x14ac:dyDescent="0.2">
      <c r="A167" s="2">
        <f t="shared" si="4"/>
        <v>2021</v>
      </c>
      <c r="B167" s="58">
        <v>44531</v>
      </c>
      <c r="C167" s="34">
        <v>0</v>
      </c>
      <c r="D167" s="34">
        <v>0</v>
      </c>
      <c r="E167" s="34">
        <v>120242.03338727963</v>
      </c>
      <c r="F167" s="34">
        <v>-17865.13335733573</v>
      </c>
      <c r="G167" s="34">
        <v>1.3667446153789331</v>
      </c>
      <c r="H167" s="34">
        <v>138105.79999999999</v>
      </c>
      <c r="I167" s="34">
        <v>138103</v>
      </c>
      <c r="J167" s="34">
        <v>2.799999999988358</v>
      </c>
      <c r="K167" s="34">
        <v>428925</v>
      </c>
      <c r="L167" s="34">
        <v>29910</v>
      </c>
      <c r="M167" s="34">
        <v>138105.79999999999</v>
      </c>
      <c r="N167" s="34">
        <v>320729.2</v>
      </c>
      <c r="O167" s="34">
        <v>0</v>
      </c>
      <c r="P167" s="34">
        <v>14331593.539999995</v>
      </c>
      <c r="Q167" s="34">
        <v>14331593.539999995</v>
      </c>
      <c r="R167" s="34">
        <v>192492.51</v>
      </c>
      <c r="S167" s="34">
        <v>580379.79999999993</v>
      </c>
      <c r="T167" s="34">
        <v>61455.440000011236</v>
      </c>
      <c r="U167" s="34">
        <v>195972.28879997332</v>
      </c>
      <c r="V167" s="34">
        <v>1179.7531310043553</v>
      </c>
      <c r="W167" s="34">
        <v>0</v>
      </c>
      <c r="X167" s="34">
        <v>0</v>
      </c>
      <c r="Y167" s="34">
        <v>236432.49</v>
      </c>
      <c r="Z167" s="34">
        <v>0</v>
      </c>
      <c r="AA167" s="34">
        <v>0</v>
      </c>
      <c r="AB167" s="34">
        <v>0</v>
      </c>
      <c r="AC167" s="34">
        <v>0</v>
      </c>
      <c r="AD167" s="34">
        <v>0</v>
      </c>
      <c r="AE167" s="34">
        <v>0</v>
      </c>
      <c r="AF167" s="34">
        <v>0</v>
      </c>
      <c r="AG167" s="34">
        <v>0</v>
      </c>
      <c r="AH167" s="34">
        <v>0</v>
      </c>
      <c r="AI167" s="34">
        <v>5393.84</v>
      </c>
      <c r="AJ167" s="34">
        <v>163686.87651827277</v>
      </c>
      <c r="AK167" s="34">
        <v>163686.87651827277</v>
      </c>
      <c r="AL167" s="56"/>
      <c r="AM167" s="1">
        <v>2</v>
      </c>
      <c r="AN167" s="34" t="str">
        <f>RevReqSumR!AB167</f>
        <v>Oct 2021 - Sep 2022</v>
      </c>
      <c r="AO167" s="57">
        <f>IF(B167&gt;'UpdatedRateCalc (1)'!$E$2,0,1)</f>
        <v>1</v>
      </c>
    </row>
    <row r="168" spans="1:41" x14ac:dyDescent="0.2">
      <c r="A168" s="2">
        <f t="shared" si="4"/>
        <v>2022</v>
      </c>
      <c r="B168" s="58">
        <v>44562</v>
      </c>
      <c r="C168" s="34">
        <v>0</v>
      </c>
      <c r="D168" s="34">
        <v>0</v>
      </c>
      <c r="E168" s="34">
        <v>117659.10594483805</v>
      </c>
      <c r="F168" s="34">
        <v>-17481.355681008095</v>
      </c>
      <c r="G168" s="34">
        <v>1.3716258461527104</v>
      </c>
      <c r="H168" s="34">
        <v>135139.09</v>
      </c>
      <c r="I168" s="34">
        <v>135136.28</v>
      </c>
      <c r="J168" s="34">
        <v>2.8099999999976721</v>
      </c>
      <c r="K168" s="34">
        <v>293061.76000000001</v>
      </c>
      <c r="L168" s="34">
        <v>0</v>
      </c>
      <c r="M168" s="34">
        <v>135139.09</v>
      </c>
      <c r="N168" s="34">
        <v>157922.67000000001</v>
      </c>
      <c r="O168" s="34">
        <v>0</v>
      </c>
      <c r="P168" s="34">
        <v>14173670.869999995</v>
      </c>
      <c r="Q168" s="34">
        <v>14173670.869999995</v>
      </c>
      <c r="R168" s="34">
        <v>131815.88</v>
      </c>
      <c r="S168" s="34">
        <v>0</v>
      </c>
      <c r="T168" s="34">
        <v>0</v>
      </c>
      <c r="U168" s="34">
        <v>327788.16879997333</v>
      </c>
      <c r="V168" s="34">
        <v>1644.8945767753382</v>
      </c>
      <c r="W168" s="34">
        <v>2932.97</v>
      </c>
      <c r="X168" s="34">
        <v>0</v>
      </c>
      <c r="Y168" s="34">
        <v>161245.88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34">
        <v>7291.2</v>
      </c>
      <c r="AJ168" s="34">
        <v>155634.96052161342</v>
      </c>
      <c r="AK168" s="34">
        <v>155634.96052161342</v>
      </c>
      <c r="AL168" s="56"/>
      <c r="AM168" s="1">
        <v>2</v>
      </c>
      <c r="AN168" s="34" t="str">
        <f>RevReqSumR!AB168</f>
        <v>Oct 2021 - Sep 2022</v>
      </c>
      <c r="AO168" s="57">
        <f>IF(B168&gt;'UpdatedRateCalc (1)'!$E$2,0,1)</f>
        <v>1</v>
      </c>
    </row>
    <row r="169" spans="1:41" x14ac:dyDescent="0.2">
      <c r="A169" s="2">
        <f t="shared" si="4"/>
        <v>2022</v>
      </c>
      <c r="B169" s="58">
        <v>44593</v>
      </c>
      <c r="C169" s="34">
        <v>0</v>
      </c>
      <c r="D169" s="34">
        <v>0</v>
      </c>
      <c r="E169" s="34">
        <v>105090.89360515792</v>
      </c>
      <c r="F169" s="34">
        <v>-15614.005989918987</v>
      </c>
      <c r="G169" s="34">
        <v>1.2495950769219411</v>
      </c>
      <c r="H169" s="34">
        <v>120703.65</v>
      </c>
      <c r="I169" s="34">
        <v>120701.09</v>
      </c>
      <c r="J169" s="34">
        <v>2.5599999999976721</v>
      </c>
      <c r="K169" s="34">
        <v>313097.21000000002</v>
      </c>
      <c r="L169" s="34">
        <v>0</v>
      </c>
      <c r="M169" s="34">
        <v>120703.65</v>
      </c>
      <c r="N169" s="34">
        <v>192393.56000000003</v>
      </c>
      <c r="O169" s="34">
        <v>0</v>
      </c>
      <c r="P169" s="34">
        <v>13981277.309999995</v>
      </c>
      <c r="Q169" s="34">
        <v>13981277.309999995</v>
      </c>
      <c r="R169" s="34">
        <v>140005.79999999999</v>
      </c>
      <c r="S169" s="34">
        <v>0</v>
      </c>
      <c r="T169" s="34">
        <v>0</v>
      </c>
      <c r="U169" s="34">
        <v>467793.96879997331</v>
      </c>
      <c r="V169" s="34">
        <v>2469.3663364097179</v>
      </c>
      <c r="W169" s="34">
        <v>0</v>
      </c>
      <c r="X169" s="34">
        <v>0</v>
      </c>
      <c r="Y169" s="34">
        <v>173091.41</v>
      </c>
      <c r="Z169" s="34">
        <v>0</v>
      </c>
      <c r="AA169" s="34">
        <v>0</v>
      </c>
      <c r="AB169" s="34">
        <v>0</v>
      </c>
      <c r="AC169" s="34">
        <v>0</v>
      </c>
      <c r="AD169" s="34">
        <v>0</v>
      </c>
      <c r="AE169" s="34">
        <v>0</v>
      </c>
      <c r="AF169" s="34">
        <v>0</v>
      </c>
      <c r="AG169" s="34">
        <v>0</v>
      </c>
      <c r="AH169" s="34">
        <v>0</v>
      </c>
      <c r="AI169" s="34">
        <v>12398.35</v>
      </c>
      <c r="AJ169" s="34">
        <v>172346.36994156768</v>
      </c>
      <c r="AK169" s="34">
        <v>172346.36994156768</v>
      </c>
      <c r="AL169" s="56"/>
      <c r="AM169" s="1">
        <v>2</v>
      </c>
      <c r="AN169" s="34" t="str">
        <f>RevReqSumR!AB169</f>
        <v>Oct 2021 - Sep 2022</v>
      </c>
      <c r="AO169" s="57">
        <f>IF(B169&gt;'UpdatedRateCalc (1)'!$E$2,0,1)</f>
        <v>1</v>
      </c>
    </row>
    <row r="170" spans="1:41" x14ac:dyDescent="0.2">
      <c r="A170" s="2">
        <f t="shared" si="4"/>
        <v>2022</v>
      </c>
      <c r="B170" s="58">
        <v>44621</v>
      </c>
      <c r="C170" s="34">
        <v>0</v>
      </c>
      <c r="D170" s="34">
        <v>0</v>
      </c>
      <c r="E170" s="34">
        <v>114740.4347504546</v>
      </c>
      <c r="F170" s="34">
        <v>-17047.982315391535</v>
      </c>
      <c r="G170" s="34">
        <v>0.73706584614418591</v>
      </c>
      <c r="H170" s="34">
        <v>131787.68</v>
      </c>
      <c r="I170" s="34">
        <v>131786.17000000001</v>
      </c>
      <c r="J170" s="34">
        <v>1.509999999980209</v>
      </c>
      <c r="K170" s="34">
        <v>438900</v>
      </c>
      <c r="L170" s="34">
        <v>498.9</v>
      </c>
      <c r="M170" s="34">
        <v>131787.68</v>
      </c>
      <c r="N170" s="34">
        <v>307611.21999999997</v>
      </c>
      <c r="O170" s="34">
        <v>0</v>
      </c>
      <c r="P170" s="34">
        <v>13673666.089999994</v>
      </c>
      <c r="Q170" s="34">
        <v>13673666.089999994</v>
      </c>
      <c r="R170" s="34">
        <v>196497.84</v>
      </c>
      <c r="S170" s="34">
        <v>517248.10000000882</v>
      </c>
      <c r="T170" s="34">
        <v>52933.910000010044</v>
      </c>
      <c r="U170" s="34">
        <v>199977.61879997453</v>
      </c>
      <c r="V170" s="34">
        <v>2049.4140382173155</v>
      </c>
      <c r="W170" s="34">
        <v>0</v>
      </c>
      <c r="X170" s="34">
        <v>0</v>
      </c>
      <c r="Y170" s="34">
        <v>242402.16</v>
      </c>
      <c r="Z170" s="34">
        <v>0</v>
      </c>
      <c r="AA170" s="34">
        <v>0</v>
      </c>
      <c r="AB170" s="34">
        <v>0</v>
      </c>
      <c r="AC170" s="34">
        <v>0</v>
      </c>
      <c r="AD170" s="34">
        <v>0</v>
      </c>
      <c r="AE170" s="34">
        <v>0</v>
      </c>
      <c r="AF170" s="34">
        <v>0</v>
      </c>
      <c r="AG170" s="34">
        <v>0</v>
      </c>
      <c r="AH170" s="34">
        <v>0</v>
      </c>
      <c r="AI170" s="34">
        <v>5660.71</v>
      </c>
      <c r="AJ170" s="34">
        <v>180131.12878866182</v>
      </c>
      <c r="AK170" s="34">
        <v>180131.12878866182</v>
      </c>
      <c r="AL170" s="56"/>
      <c r="AM170" s="1">
        <v>2</v>
      </c>
      <c r="AN170" s="34" t="str">
        <f>RevReqSumR!AB170</f>
        <v>Oct 2021 - Sep 2022</v>
      </c>
      <c r="AO170" s="57">
        <f>IF(B170&gt;'UpdatedRateCalc (1)'!$E$2,0,1)</f>
        <v>1</v>
      </c>
    </row>
    <row r="171" spans="1:41" x14ac:dyDescent="0.2">
      <c r="A171" s="2">
        <f t="shared" si="4"/>
        <v>2022</v>
      </c>
      <c r="B171" s="58">
        <v>44652</v>
      </c>
      <c r="C171" s="34">
        <v>0</v>
      </c>
      <c r="D171" s="34">
        <v>0</v>
      </c>
      <c r="E171" s="34">
        <v>110077.23886876689</v>
      </c>
      <c r="F171" s="34">
        <v>-16355.45113123312</v>
      </c>
      <c r="G171" s="34">
        <v>0</v>
      </c>
      <c r="H171" s="34">
        <v>126432.69</v>
      </c>
      <c r="I171" s="34">
        <v>126432.69</v>
      </c>
      <c r="J171" s="34">
        <v>0</v>
      </c>
      <c r="K171" s="34">
        <v>480700</v>
      </c>
      <c r="L171" s="34">
        <v>0</v>
      </c>
      <c r="M171" s="34">
        <v>126432.69</v>
      </c>
      <c r="N171" s="34">
        <v>354267.31</v>
      </c>
      <c r="O171" s="34">
        <v>0</v>
      </c>
      <c r="P171" s="34">
        <v>13319398.779999994</v>
      </c>
      <c r="Q171" s="34">
        <v>13319398.779999994</v>
      </c>
      <c r="R171" s="34">
        <v>239844</v>
      </c>
      <c r="S171" s="34">
        <v>0</v>
      </c>
      <c r="T171" s="34">
        <v>0</v>
      </c>
      <c r="U171" s="34">
        <v>439821.61879997456</v>
      </c>
      <c r="V171" s="34">
        <v>1653.4320103301866</v>
      </c>
      <c r="W171" s="34">
        <v>0</v>
      </c>
      <c r="X171" s="34">
        <v>0</v>
      </c>
      <c r="Y171" s="34">
        <v>240856</v>
      </c>
      <c r="Z171" s="34">
        <v>0</v>
      </c>
      <c r="AA171" s="34">
        <v>0</v>
      </c>
      <c r="AB171" s="34">
        <v>0</v>
      </c>
      <c r="AC171" s="34">
        <v>0</v>
      </c>
      <c r="AD171" s="34">
        <v>0</v>
      </c>
      <c r="AE171" s="34">
        <v>0</v>
      </c>
      <c r="AF171" s="34">
        <v>0</v>
      </c>
      <c r="AG171" s="34">
        <v>0</v>
      </c>
      <c r="AH171" s="34">
        <v>0</v>
      </c>
      <c r="AI171" s="34">
        <v>8098.5379251111108</v>
      </c>
      <c r="AJ171" s="34">
        <v>234252.51880420817</v>
      </c>
      <c r="AK171" s="34">
        <v>234252.51880420817</v>
      </c>
      <c r="AL171" s="56"/>
      <c r="AM171" s="1">
        <v>1</v>
      </c>
      <c r="AN171" s="34" t="str">
        <f>RevReqSumR!AB171</f>
        <v>Oct 2021 - Sep 2022</v>
      </c>
      <c r="AO171" s="57">
        <f>IF(B171&gt;'UpdatedRateCalc (1)'!$E$2,0,1)</f>
        <v>0</v>
      </c>
    </row>
    <row r="172" spans="1:41" x14ac:dyDescent="0.2">
      <c r="A172" s="2">
        <f t="shared" si="4"/>
        <v>2022</v>
      </c>
      <c r="B172" s="58">
        <v>44682</v>
      </c>
      <c r="C172" s="34">
        <v>0</v>
      </c>
      <c r="D172" s="34">
        <v>0</v>
      </c>
      <c r="E172" s="34">
        <v>107221.61239027904</v>
      </c>
      <c r="F172" s="34">
        <v>-15931.157609720967</v>
      </c>
      <c r="G172" s="34">
        <v>0</v>
      </c>
      <c r="H172" s="34">
        <v>123152.77</v>
      </c>
      <c r="I172" s="34">
        <v>123152.77</v>
      </c>
      <c r="J172" s="34">
        <v>0</v>
      </c>
      <c r="K172" s="34">
        <v>676809.21</v>
      </c>
      <c r="L172" s="34">
        <v>0</v>
      </c>
      <c r="M172" s="34">
        <v>123152.77</v>
      </c>
      <c r="N172" s="34">
        <v>553656.43999999994</v>
      </c>
      <c r="O172" s="34">
        <v>0</v>
      </c>
      <c r="P172" s="34">
        <v>12765742.339999994</v>
      </c>
      <c r="Q172" s="34">
        <v>12765742.339999994</v>
      </c>
      <c r="R172" s="34">
        <v>337725</v>
      </c>
      <c r="S172" s="34">
        <v>0</v>
      </c>
      <c r="T172" s="34">
        <v>0</v>
      </c>
      <c r="U172" s="34">
        <v>777546.61879997456</v>
      </c>
      <c r="V172" s="34">
        <v>3702.7465634021978</v>
      </c>
      <c r="W172" s="34">
        <v>0</v>
      </c>
      <c r="X172" s="34">
        <v>0</v>
      </c>
      <c r="Y172" s="34">
        <v>339084.21</v>
      </c>
      <c r="Z172" s="34">
        <v>0</v>
      </c>
      <c r="AA172" s="34">
        <v>0</v>
      </c>
      <c r="AB172" s="34">
        <v>0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34">
        <v>8098.5379251111108</v>
      </c>
      <c r="AJ172" s="34">
        <v>334954.33687879238</v>
      </c>
      <c r="AK172" s="34">
        <v>334954.33687879238</v>
      </c>
      <c r="AL172" s="56"/>
      <c r="AM172" s="1">
        <v>2</v>
      </c>
      <c r="AN172" s="34" t="str">
        <f>RevReqSumR!AB172</f>
        <v>Oct 2021 - Sep 2022</v>
      </c>
      <c r="AO172" s="57">
        <f>IF(B172&gt;'UpdatedRateCalc (1)'!$E$2,0,1)</f>
        <v>0</v>
      </c>
    </row>
    <row r="173" spans="1:41" x14ac:dyDescent="0.2">
      <c r="A173" s="2">
        <f t="shared" si="4"/>
        <v>2022</v>
      </c>
      <c r="B173" s="58">
        <v>44713</v>
      </c>
      <c r="C173" s="34">
        <v>0</v>
      </c>
      <c r="D173" s="34">
        <v>0</v>
      </c>
      <c r="E173" s="34">
        <v>102758.78619982</v>
      </c>
      <c r="F173" s="34">
        <v>-15268.063800180014</v>
      </c>
      <c r="G173" s="34">
        <v>0</v>
      </c>
      <c r="H173" s="34">
        <v>118026.85</v>
      </c>
      <c r="I173" s="34">
        <v>118026.85</v>
      </c>
      <c r="J173" s="34">
        <v>0</v>
      </c>
      <c r="K173" s="34">
        <v>746225</v>
      </c>
      <c r="L173" s="34">
        <v>0</v>
      </c>
      <c r="M173" s="34">
        <v>118026.85</v>
      </c>
      <c r="N173" s="34">
        <v>628198.15</v>
      </c>
      <c r="O173" s="34">
        <v>0</v>
      </c>
      <c r="P173" s="34">
        <v>12137544.189999994</v>
      </c>
      <c r="Q173" s="34">
        <v>12137544.189999994</v>
      </c>
      <c r="R173" s="34">
        <v>372327</v>
      </c>
      <c r="S173" s="34">
        <v>795135</v>
      </c>
      <c r="T173" s="34">
        <v>17588.381200022995</v>
      </c>
      <c r="U173" s="34">
        <v>372326.99999999756</v>
      </c>
      <c r="V173" s="34">
        <v>6074.3008137294091</v>
      </c>
      <c r="W173" s="34">
        <v>2851.75</v>
      </c>
      <c r="X173" s="34">
        <v>0</v>
      </c>
      <c r="Y173" s="34">
        <v>373898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34">
        <v>8098.5379251111108</v>
      </c>
      <c r="AJ173" s="34">
        <v>358066.14373863756</v>
      </c>
      <c r="AK173" s="34">
        <v>358066.14373863756</v>
      </c>
      <c r="AL173" s="56"/>
      <c r="AM173" s="1">
        <v>2</v>
      </c>
      <c r="AN173" s="34" t="str">
        <f>RevReqSumR!AB173</f>
        <v>Oct 2021 - Sep 2022</v>
      </c>
      <c r="AO173" s="57">
        <f>IF(B173&gt;'UpdatedRateCalc (1)'!$E$2,0,1)</f>
        <v>0</v>
      </c>
    </row>
    <row r="174" spans="1:41" x14ac:dyDescent="0.2">
      <c r="A174" s="2">
        <f t="shared" si="4"/>
        <v>2022</v>
      </c>
      <c r="B174" s="58">
        <v>44743</v>
      </c>
      <c r="C174" s="34">
        <v>0</v>
      </c>
      <c r="D174" s="34">
        <v>0</v>
      </c>
      <c r="E174" s="34">
        <v>97695.114578577864</v>
      </c>
      <c r="F174" s="34">
        <v>-14515.695421422139</v>
      </c>
      <c r="G174" s="34">
        <v>0</v>
      </c>
      <c r="H174" s="34">
        <v>112210.81</v>
      </c>
      <c r="I174" s="34">
        <v>112210.81</v>
      </c>
      <c r="J174" s="34">
        <v>0</v>
      </c>
      <c r="K174" s="34">
        <v>871675.55</v>
      </c>
      <c r="L174" s="34">
        <v>0</v>
      </c>
      <c r="M174" s="34">
        <v>112210.81</v>
      </c>
      <c r="N174" s="34">
        <v>759464.74</v>
      </c>
      <c r="O174" s="34">
        <v>0</v>
      </c>
      <c r="P174" s="34">
        <v>11378079.449999994</v>
      </c>
      <c r="Q174" s="34">
        <v>11378079.449999994</v>
      </c>
      <c r="R174" s="34">
        <v>435132</v>
      </c>
      <c r="S174" s="34">
        <v>372327</v>
      </c>
      <c r="T174" s="34">
        <v>0</v>
      </c>
      <c r="U174" s="34">
        <v>435131.99999999756</v>
      </c>
      <c r="V174" s="34">
        <v>3075.4050130849118</v>
      </c>
      <c r="W174" s="34">
        <v>1335.35</v>
      </c>
      <c r="X174" s="34">
        <v>0</v>
      </c>
      <c r="Y174" s="34">
        <v>436543.55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34">
        <v>8098.5379251111108</v>
      </c>
      <c r="AJ174" s="34">
        <v>434537.1475167739</v>
      </c>
      <c r="AK174" s="34">
        <v>434537.1475167739</v>
      </c>
      <c r="AL174" s="56"/>
      <c r="AM174" s="1">
        <v>2</v>
      </c>
      <c r="AN174" s="34" t="str">
        <f>RevReqSumR!AB174</f>
        <v>Oct 2021 - Sep 2022</v>
      </c>
      <c r="AO174" s="57">
        <f>IF(B174&gt;'UpdatedRateCalc (1)'!$E$2,0,1)</f>
        <v>0</v>
      </c>
    </row>
    <row r="175" spans="1:41" x14ac:dyDescent="0.2">
      <c r="A175" s="2">
        <f t="shared" si="4"/>
        <v>2022</v>
      </c>
      <c r="B175" s="58">
        <v>44774</v>
      </c>
      <c r="C175" s="34">
        <v>0</v>
      </c>
      <c r="D175" s="34">
        <v>0</v>
      </c>
      <c r="E175" s="34">
        <v>91573.337890189025</v>
      </c>
      <c r="F175" s="34">
        <v>-13606.112109810976</v>
      </c>
      <c r="G175" s="34">
        <v>0</v>
      </c>
      <c r="H175" s="34">
        <v>105179.45</v>
      </c>
      <c r="I175" s="34">
        <v>105179.45</v>
      </c>
      <c r="J175" s="34">
        <v>0</v>
      </c>
      <c r="K175" s="34">
        <v>846925</v>
      </c>
      <c r="L175" s="34">
        <v>0</v>
      </c>
      <c r="M175" s="34">
        <v>105179.45</v>
      </c>
      <c r="N175" s="34">
        <v>741745.55</v>
      </c>
      <c r="O175" s="34">
        <v>0</v>
      </c>
      <c r="P175" s="34">
        <v>10636333.899999993</v>
      </c>
      <c r="Q175" s="34">
        <v>10636333.899999993</v>
      </c>
      <c r="R175" s="34">
        <v>422571</v>
      </c>
      <c r="S175" s="34">
        <v>0</v>
      </c>
      <c r="T175" s="34">
        <v>0</v>
      </c>
      <c r="U175" s="34">
        <v>857702.99999999756</v>
      </c>
      <c r="V175" s="34">
        <v>3686.7050374355972</v>
      </c>
      <c r="W175" s="34">
        <v>0</v>
      </c>
      <c r="X175" s="34">
        <v>0</v>
      </c>
      <c r="Y175" s="34">
        <v>424354</v>
      </c>
      <c r="Z175" s="34">
        <v>0</v>
      </c>
      <c r="AA175" s="34">
        <v>0</v>
      </c>
      <c r="AB175" s="34">
        <v>0</v>
      </c>
      <c r="AC175" s="34">
        <v>0</v>
      </c>
      <c r="AD175" s="34">
        <v>0</v>
      </c>
      <c r="AE175" s="34">
        <v>0</v>
      </c>
      <c r="AF175" s="34">
        <v>0</v>
      </c>
      <c r="AG175" s="34">
        <v>0</v>
      </c>
      <c r="AH175" s="34">
        <v>0</v>
      </c>
      <c r="AI175" s="34">
        <v>8098.5379251111108</v>
      </c>
      <c r="AJ175" s="34">
        <v>422533.13085273578</v>
      </c>
      <c r="AK175" s="34">
        <v>422533.13085273578</v>
      </c>
      <c r="AL175" s="56"/>
      <c r="AM175" s="1">
        <v>2</v>
      </c>
      <c r="AN175" s="34" t="str">
        <f>RevReqSumR!AB175</f>
        <v>Oct 2021 - Sep 2022</v>
      </c>
      <c r="AO175" s="57">
        <f>IF(B175&gt;'UpdatedRateCalc (1)'!$E$2,0,1)</f>
        <v>0</v>
      </c>
    </row>
    <row r="176" spans="1:41" x14ac:dyDescent="0.2">
      <c r="A176" s="2">
        <f t="shared" si="4"/>
        <v>2022</v>
      </c>
      <c r="B176" s="58">
        <v>44805</v>
      </c>
      <c r="C176" s="34">
        <v>0</v>
      </c>
      <c r="D176" s="34">
        <v>0</v>
      </c>
      <c r="E176" s="34">
        <v>85594.406953015306</v>
      </c>
      <c r="F176" s="34">
        <v>-12717.753046984695</v>
      </c>
      <c r="G176" s="34">
        <v>0</v>
      </c>
      <c r="H176" s="34">
        <v>98312.16</v>
      </c>
      <c r="I176" s="34">
        <v>98312.16</v>
      </c>
      <c r="J176" s="34">
        <v>0</v>
      </c>
      <c r="K176" s="34">
        <v>834100</v>
      </c>
      <c r="L176" s="34">
        <v>0</v>
      </c>
      <c r="M176" s="34">
        <v>98312.16</v>
      </c>
      <c r="N176" s="34">
        <v>735787.84</v>
      </c>
      <c r="O176" s="34">
        <v>0</v>
      </c>
      <c r="P176" s="34">
        <v>9900546.0599999931</v>
      </c>
      <c r="Q176" s="34">
        <v>9900546.0599999931</v>
      </c>
      <c r="R176" s="34">
        <v>416172</v>
      </c>
      <c r="S176" s="34">
        <v>0</v>
      </c>
      <c r="T176" s="34">
        <v>0</v>
      </c>
      <c r="U176" s="34">
        <v>1273874.9999999977</v>
      </c>
      <c r="V176" s="34">
        <v>6929.239339002721</v>
      </c>
      <c r="W176" s="34">
        <v>0</v>
      </c>
      <c r="X176" s="34">
        <v>0</v>
      </c>
      <c r="Y176" s="34">
        <v>417928</v>
      </c>
      <c r="Z176" s="34">
        <v>0</v>
      </c>
      <c r="AA176" s="34">
        <v>0</v>
      </c>
      <c r="AB176" s="34">
        <v>0</v>
      </c>
      <c r="AC176" s="34">
        <v>0</v>
      </c>
      <c r="AD176" s="34">
        <v>0</v>
      </c>
      <c r="AE176" s="34">
        <v>0</v>
      </c>
      <c r="AF176" s="34">
        <v>0</v>
      </c>
      <c r="AG176" s="34">
        <v>0</v>
      </c>
      <c r="AH176" s="34">
        <v>0</v>
      </c>
      <c r="AI176" s="34">
        <v>8098.5379251111108</v>
      </c>
      <c r="AJ176" s="34">
        <v>420238.02421712916</v>
      </c>
      <c r="AK176" s="34">
        <v>420238.02421712916</v>
      </c>
      <c r="AL176" s="56"/>
      <c r="AM176" s="1">
        <v>1</v>
      </c>
      <c r="AN176" s="34" t="str">
        <f>RevReqSumR!AB176</f>
        <v>Oct 2021 - Sep 2022</v>
      </c>
      <c r="AO176" s="57">
        <f>IF(B176&gt;'UpdatedRateCalc (1)'!$E$2,0,1)</f>
        <v>0</v>
      </c>
    </row>
    <row r="177" spans="1:41" x14ac:dyDescent="0.2">
      <c r="A177" s="2">
        <f t="shared" si="4"/>
        <v>2022</v>
      </c>
      <c r="B177" s="58">
        <v>44835</v>
      </c>
      <c r="C177" s="34">
        <v>0</v>
      </c>
      <c r="D177" s="34">
        <v>0</v>
      </c>
      <c r="E177" s="34">
        <v>79663.491760216028</v>
      </c>
      <c r="F177" s="34">
        <v>-11836.528239783976</v>
      </c>
      <c r="G177" s="34">
        <v>0</v>
      </c>
      <c r="H177" s="34">
        <v>91500.02</v>
      </c>
      <c r="I177" s="34">
        <v>91500.02</v>
      </c>
      <c r="J177" s="34">
        <v>0</v>
      </c>
      <c r="K177" s="34">
        <v>766650</v>
      </c>
      <c r="L177" s="34">
        <v>0</v>
      </c>
      <c r="M177" s="34">
        <v>91500.02</v>
      </c>
      <c r="N177" s="34">
        <v>675149.98</v>
      </c>
      <c r="O177" s="34">
        <v>0</v>
      </c>
      <c r="P177" s="34">
        <v>9225396.0799999926</v>
      </c>
      <c r="Q177" s="34">
        <v>9225396.0799999926</v>
      </c>
      <c r="R177" s="34">
        <v>382518</v>
      </c>
      <c r="S177" s="34">
        <v>1273875</v>
      </c>
      <c r="T177" s="34">
        <v>0</v>
      </c>
      <c r="U177" s="34">
        <v>382517.99999999767</v>
      </c>
      <c r="V177" s="34">
        <v>10228.990770147928</v>
      </c>
      <c r="W177" s="34">
        <v>4568.75</v>
      </c>
      <c r="X177" s="34">
        <v>0</v>
      </c>
      <c r="Y177" s="34">
        <v>384132</v>
      </c>
      <c r="Z177" s="34">
        <v>0</v>
      </c>
      <c r="AA177" s="34">
        <v>0</v>
      </c>
      <c r="AB177" s="34">
        <v>0</v>
      </c>
      <c r="AC177" s="34">
        <v>0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8098.5379251111108</v>
      </c>
      <c r="AJ177" s="34">
        <v>395191.75045547512</v>
      </c>
      <c r="AK177" s="34">
        <v>395191.75045547512</v>
      </c>
      <c r="AL177" s="56"/>
      <c r="AM177" s="1">
        <v>2</v>
      </c>
      <c r="AN177" s="34" t="str">
        <f>RevReqSumR!AB177</f>
        <v>Oct 2022 - Sep 2023</v>
      </c>
      <c r="AO177" s="57">
        <f>IF(B177&gt;'UpdatedRateCalc (1)'!$E$2,0,1)</f>
        <v>0</v>
      </c>
    </row>
    <row r="178" spans="1:41" x14ac:dyDescent="0.2">
      <c r="A178" s="2">
        <f t="shared" si="4"/>
        <v>2022</v>
      </c>
      <c r="B178" s="58">
        <v>44866</v>
      </c>
      <c r="C178" s="34">
        <v>0</v>
      </c>
      <c r="D178" s="34">
        <v>0</v>
      </c>
      <c r="E178" s="34">
        <v>74221.344631503162</v>
      </c>
      <c r="F178" s="34">
        <v>-11027.925368496846</v>
      </c>
      <c r="G178" s="34">
        <v>0</v>
      </c>
      <c r="H178" s="34">
        <v>85249.27</v>
      </c>
      <c r="I178" s="34">
        <v>85249.27</v>
      </c>
      <c r="J178" s="34">
        <v>0</v>
      </c>
      <c r="K178" s="34">
        <v>633870.05999999994</v>
      </c>
      <c r="L178" s="34">
        <v>0</v>
      </c>
      <c r="M178" s="34">
        <v>85249.27</v>
      </c>
      <c r="N178" s="34">
        <v>548620.78999999992</v>
      </c>
      <c r="O178" s="34">
        <v>0</v>
      </c>
      <c r="P178" s="34">
        <v>8676775.2899999935</v>
      </c>
      <c r="Q178" s="34">
        <v>8676775.2899999935</v>
      </c>
      <c r="R178" s="34">
        <v>316395</v>
      </c>
      <c r="S178" s="34">
        <v>0</v>
      </c>
      <c r="T178" s="34">
        <v>0</v>
      </c>
      <c r="U178" s="34">
        <v>698912.99999999767</v>
      </c>
      <c r="V178" s="34">
        <v>3124.9596950136806</v>
      </c>
      <c r="W178" s="34">
        <v>0</v>
      </c>
      <c r="X178" s="34">
        <v>0</v>
      </c>
      <c r="Y178" s="34">
        <v>317461.84000000003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34">
        <v>8098.5379251111108</v>
      </c>
      <c r="AJ178" s="34">
        <v>317657.41225162806</v>
      </c>
      <c r="AK178" s="34">
        <v>317657.41225162806</v>
      </c>
      <c r="AL178" s="56"/>
      <c r="AM178" s="1">
        <v>2</v>
      </c>
      <c r="AN178" s="34" t="str">
        <f>RevReqSumR!AB178</f>
        <v>Oct 2022 - Sep 2023</v>
      </c>
      <c r="AO178" s="57">
        <f>IF(B178&gt;'UpdatedRateCalc (1)'!$E$2,0,1)</f>
        <v>0</v>
      </c>
    </row>
    <row r="179" spans="1:41" x14ac:dyDescent="0.2">
      <c r="A179" s="2">
        <f t="shared" si="4"/>
        <v>2022</v>
      </c>
      <c r="B179" s="58">
        <v>44896</v>
      </c>
      <c r="C179" s="34">
        <v>0</v>
      </c>
      <c r="D179" s="34">
        <v>0</v>
      </c>
      <c r="E179" s="34">
        <v>69799.133753375325</v>
      </c>
      <c r="F179" s="34">
        <v>-10370.866246624657</v>
      </c>
      <c r="G179" s="34">
        <v>0</v>
      </c>
      <c r="H179" s="34">
        <v>80169.999999999985</v>
      </c>
      <c r="I179" s="34">
        <v>80169.999999999985</v>
      </c>
      <c r="J179" s="34">
        <v>0</v>
      </c>
      <c r="K179" s="34">
        <v>478800</v>
      </c>
      <c r="L179" s="34">
        <v>0</v>
      </c>
      <c r="M179" s="34">
        <v>80169.999999999985</v>
      </c>
      <c r="N179" s="34">
        <v>398630</v>
      </c>
      <c r="O179" s="34">
        <v>0</v>
      </c>
      <c r="P179" s="34">
        <v>8278145.2899999935</v>
      </c>
      <c r="Q179" s="34">
        <v>8278145.2899999935</v>
      </c>
      <c r="R179" s="34">
        <v>238896</v>
      </c>
      <c r="S179" s="34">
        <v>698913</v>
      </c>
      <c r="T179" s="34">
        <v>0</v>
      </c>
      <c r="U179" s="34">
        <v>238895.99999999767</v>
      </c>
      <c r="V179" s="34">
        <v>5619.840088241077</v>
      </c>
      <c r="W179" s="34">
        <v>2506.65</v>
      </c>
      <c r="X179" s="34">
        <v>0</v>
      </c>
      <c r="Y179" s="34">
        <v>239904</v>
      </c>
      <c r="Z179" s="34">
        <v>0</v>
      </c>
      <c r="AA179" s="34">
        <v>0</v>
      </c>
      <c r="AB179" s="34">
        <v>0</v>
      </c>
      <c r="AC179" s="34">
        <v>0</v>
      </c>
      <c r="AD179" s="34">
        <v>0</v>
      </c>
      <c r="AE179" s="34">
        <v>0</v>
      </c>
      <c r="AF179" s="34">
        <v>0</v>
      </c>
      <c r="AG179" s="34">
        <v>0</v>
      </c>
      <c r="AH179" s="34">
        <v>0</v>
      </c>
      <c r="AI179" s="34">
        <v>8098.5379251111108</v>
      </c>
      <c r="AJ179" s="34">
        <v>245758.16176672751</v>
      </c>
      <c r="AK179" s="34">
        <v>245758.16176672751</v>
      </c>
      <c r="AL179" s="56"/>
      <c r="AM179" s="1">
        <v>2</v>
      </c>
      <c r="AN179" s="34" t="str">
        <f>RevReqSumR!AB179</f>
        <v>Oct 2022 - Sep 2023</v>
      </c>
      <c r="AO179" s="57">
        <f>IF(B179&gt;'UpdatedRateCalc (1)'!$E$2,0,1)</f>
        <v>0</v>
      </c>
    </row>
    <row r="180" spans="1:41" x14ac:dyDescent="0.2">
      <c r="A180" s="2">
        <f t="shared" si="4"/>
        <v>2023</v>
      </c>
      <c r="B180" s="58">
        <v>44927</v>
      </c>
      <c r="C180" s="34">
        <v>0</v>
      </c>
      <c r="D180" s="34">
        <v>0</v>
      </c>
      <c r="E180" s="34">
        <v>66585.909692169225</v>
      </c>
      <c r="F180" s="34">
        <v>-9893.4403078307805</v>
      </c>
      <c r="G180" s="34">
        <v>0</v>
      </c>
      <c r="H180" s="34">
        <v>76479.350000000006</v>
      </c>
      <c r="I180" s="34">
        <v>76479.350000000006</v>
      </c>
      <c r="J180" s="34">
        <v>0</v>
      </c>
      <c r="K180" s="34">
        <v>306850</v>
      </c>
      <c r="L180" s="34">
        <v>0</v>
      </c>
      <c r="M180" s="34">
        <v>76479.350000000006</v>
      </c>
      <c r="N180" s="34">
        <v>230370.65</v>
      </c>
      <c r="O180" s="34">
        <v>0</v>
      </c>
      <c r="P180" s="34">
        <v>8047774.6399999931</v>
      </c>
      <c r="Q180" s="34">
        <v>8047774.6399999931</v>
      </c>
      <c r="R180" s="34">
        <v>153102</v>
      </c>
      <c r="S180" s="34">
        <v>0</v>
      </c>
      <c r="T180" s="34">
        <v>0</v>
      </c>
      <c r="U180" s="34">
        <v>391997.99999999767</v>
      </c>
      <c r="V180" s="34">
        <v>2003.1647977643647</v>
      </c>
      <c r="W180" s="34">
        <v>0</v>
      </c>
      <c r="X180" s="34">
        <v>0</v>
      </c>
      <c r="Y180" s="34">
        <v>153748</v>
      </c>
      <c r="Z180" s="34">
        <v>0</v>
      </c>
      <c r="AA180" s="34">
        <v>0</v>
      </c>
      <c r="AB180" s="34">
        <v>0</v>
      </c>
      <c r="AC180" s="34">
        <v>0</v>
      </c>
      <c r="AD180" s="34">
        <v>0</v>
      </c>
      <c r="AE180" s="34">
        <v>0</v>
      </c>
      <c r="AF180" s="34">
        <v>0</v>
      </c>
      <c r="AG180" s="34">
        <v>0</v>
      </c>
      <c r="AH180" s="34">
        <v>0</v>
      </c>
      <c r="AI180" s="34">
        <v>8352.0817758469821</v>
      </c>
      <c r="AJ180" s="34">
        <v>154209.80626578053</v>
      </c>
      <c r="AK180" s="34">
        <v>154209.80626578053</v>
      </c>
      <c r="AL180" s="56"/>
      <c r="AM180" s="1">
        <v>2</v>
      </c>
      <c r="AN180" s="34" t="str">
        <f>RevReqSumR!AB180</f>
        <v>Oct 2022 - Sep 2023</v>
      </c>
      <c r="AO180" s="57">
        <f>IF(B180&gt;'UpdatedRateCalc (1)'!$E$2,0,1)</f>
        <v>0</v>
      </c>
    </row>
    <row r="181" spans="1:41" x14ac:dyDescent="0.2">
      <c r="A181" s="2">
        <f t="shared" si="4"/>
        <v>2023</v>
      </c>
      <c r="B181" s="58">
        <v>44958</v>
      </c>
      <c r="C181" s="34">
        <v>0</v>
      </c>
      <c r="D181" s="34">
        <v>0</v>
      </c>
      <c r="E181" s="34">
        <v>64728.95845832584</v>
      </c>
      <c r="F181" s="34">
        <v>-9617.5315416741651</v>
      </c>
      <c r="G181" s="34">
        <v>0</v>
      </c>
      <c r="H181" s="34">
        <v>74346.490000000005</v>
      </c>
      <c r="I181" s="34">
        <v>74346.490000000005</v>
      </c>
      <c r="J181" s="34">
        <v>0</v>
      </c>
      <c r="K181" s="34">
        <v>274075</v>
      </c>
      <c r="L181" s="34">
        <v>0</v>
      </c>
      <c r="M181" s="34">
        <v>74346.490000000005</v>
      </c>
      <c r="N181" s="34">
        <v>199728.51</v>
      </c>
      <c r="O181" s="34">
        <v>0</v>
      </c>
      <c r="P181" s="34">
        <v>7848046.1299999934</v>
      </c>
      <c r="Q181" s="34">
        <v>7848046.1299999934</v>
      </c>
      <c r="R181" s="34">
        <v>136749</v>
      </c>
      <c r="S181" s="34">
        <v>0</v>
      </c>
      <c r="T181" s="34">
        <v>0</v>
      </c>
      <c r="U181" s="34">
        <v>528746.99999999767</v>
      </c>
      <c r="V181" s="34">
        <v>2944.9549822027229</v>
      </c>
      <c r="W181" s="34">
        <v>0</v>
      </c>
      <c r="X181" s="34">
        <v>0</v>
      </c>
      <c r="Y181" s="34">
        <v>137326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8352.0817758469821</v>
      </c>
      <c r="AJ181" s="34">
        <v>139005.50521637555</v>
      </c>
      <c r="AK181" s="34">
        <v>139005.50521637555</v>
      </c>
      <c r="AL181" s="56"/>
      <c r="AM181" s="1">
        <v>1</v>
      </c>
      <c r="AN181" s="34" t="str">
        <f>RevReqSumR!AB181</f>
        <v>Oct 2022 - Sep 2023</v>
      </c>
      <c r="AO181" s="57">
        <f>IF(B181&gt;'UpdatedRateCalc (1)'!$E$2,0,1)</f>
        <v>0</v>
      </c>
    </row>
    <row r="182" spans="1:41" x14ac:dyDescent="0.2">
      <c r="A182" s="2">
        <f t="shared" si="4"/>
        <v>2023</v>
      </c>
      <c r="B182" s="58">
        <v>44986</v>
      </c>
      <c r="C182" s="34">
        <v>0</v>
      </c>
      <c r="D182" s="34">
        <v>0</v>
      </c>
      <c r="E182" s="34">
        <v>63119.042352475255</v>
      </c>
      <c r="F182" s="34">
        <v>-9378.3276475247512</v>
      </c>
      <c r="G182" s="34">
        <v>0</v>
      </c>
      <c r="H182" s="34">
        <v>72497.37000000001</v>
      </c>
      <c r="I182" s="34">
        <v>72497.37000000001</v>
      </c>
      <c r="J182" s="34">
        <v>0</v>
      </c>
      <c r="K182" s="34">
        <v>339962.44</v>
      </c>
      <c r="L182" s="34">
        <v>0</v>
      </c>
      <c r="M182" s="34">
        <v>72497.37000000001</v>
      </c>
      <c r="N182" s="34">
        <v>267465.07</v>
      </c>
      <c r="O182" s="34">
        <v>0</v>
      </c>
      <c r="P182" s="34">
        <v>7580581.0599999931</v>
      </c>
      <c r="Q182" s="34">
        <v>7580581.0599999931</v>
      </c>
      <c r="R182" s="34">
        <v>169692</v>
      </c>
      <c r="S182" s="34">
        <v>528747</v>
      </c>
      <c r="T182" s="34">
        <v>0</v>
      </c>
      <c r="U182" s="34">
        <v>169691.99999999767</v>
      </c>
      <c r="V182" s="34">
        <v>4248.6388007013511</v>
      </c>
      <c r="W182" s="34">
        <v>1896.35</v>
      </c>
      <c r="X182" s="34">
        <v>0</v>
      </c>
      <c r="Y182" s="34">
        <v>170270.44</v>
      </c>
      <c r="Z182" s="34">
        <v>0</v>
      </c>
      <c r="AA182" s="34">
        <v>0</v>
      </c>
      <c r="AB182" s="34">
        <v>0</v>
      </c>
      <c r="AC182" s="34">
        <v>0</v>
      </c>
      <c r="AD182" s="34">
        <v>0</v>
      </c>
      <c r="AE182" s="34">
        <v>0</v>
      </c>
      <c r="AF182" s="34">
        <v>0</v>
      </c>
      <c r="AG182" s="34">
        <v>0</v>
      </c>
      <c r="AH182" s="34">
        <v>0</v>
      </c>
      <c r="AI182" s="34">
        <v>8352.0817758469821</v>
      </c>
      <c r="AJ182" s="34">
        <v>175389.18292902358</v>
      </c>
      <c r="AK182" s="34">
        <v>175389.18292902358</v>
      </c>
      <c r="AL182" s="56"/>
      <c r="AM182" s="1">
        <v>2</v>
      </c>
      <c r="AN182" s="34" t="str">
        <f>RevReqSumR!AB182</f>
        <v>Oct 2022 - Sep 2023</v>
      </c>
      <c r="AO182" s="57">
        <f>IF(B182&gt;'UpdatedRateCalc (1)'!$E$2,0,1)</f>
        <v>0</v>
      </c>
    </row>
    <row r="183" spans="1:41" x14ac:dyDescent="0.2">
      <c r="A183" s="2">
        <f t="shared" si="4"/>
        <v>2023</v>
      </c>
      <c r="B183" s="58">
        <v>45017</v>
      </c>
      <c r="C183" s="34">
        <v>0</v>
      </c>
      <c r="D183" s="34">
        <v>0</v>
      </c>
      <c r="E183" s="34">
        <v>60963.096251305142</v>
      </c>
      <c r="F183" s="34">
        <v>-9057.9937486948675</v>
      </c>
      <c r="G183" s="34">
        <v>0</v>
      </c>
      <c r="H183" s="34">
        <v>70021.090000000011</v>
      </c>
      <c r="I183" s="34">
        <v>70021.090000000011</v>
      </c>
      <c r="J183" s="34">
        <v>0</v>
      </c>
      <c r="K183" s="34">
        <v>407596.45</v>
      </c>
      <c r="L183" s="34">
        <v>0</v>
      </c>
      <c r="M183" s="34">
        <v>70021.090000000011</v>
      </c>
      <c r="N183" s="34">
        <v>337575.36</v>
      </c>
      <c r="O183" s="34">
        <v>0</v>
      </c>
      <c r="P183" s="34">
        <v>7243005.6999999927</v>
      </c>
      <c r="Q183" s="34">
        <v>7243005.6999999927</v>
      </c>
      <c r="R183" s="34">
        <v>203346</v>
      </c>
      <c r="S183" s="34">
        <v>0</v>
      </c>
      <c r="T183" s="34">
        <v>0</v>
      </c>
      <c r="U183" s="34">
        <v>373037.99999999767</v>
      </c>
      <c r="V183" s="34">
        <v>1402.9816031999817</v>
      </c>
      <c r="W183" s="34">
        <v>0</v>
      </c>
      <c r="X183" s="34">
        <v>0</v>
      </c>
      <c r="Y183" s="34">
        <v>204204</v>
      </c>
      <c r="Z183" s="34">
        <v>0</v>
      </c>
      <c r="AA183" s="34">
        <v>0</v>
      </c>
      <c r="AB183" s="34">
        <v>0</v>
      </c>
      <c r="AC183" s="34">
        <v>0</v>
      </c>
      <c r="AD183" s="34">
        <v>0</v>
      </c>
      <c r="AE183" s="34">
        <v>0</v>
      </c>
      <c r="AF183" s="34">
        <v>0</v>
      </c>
      <c r="AG183" s="34">
        <v>0</v>
      </c>
      <c r="AH183" s="34">
        <v>0</v>
      </c>
      <c r="AI183" s="34">
        <v>8352.0817758469821</v>
      </c>
      <c r="AJ183" s="34">
        <v>204901.06963035208</v>
      </c>
      <c r="AK183" s="34">
        <v>204901.06963035208</v>
      </c>
      <c r="AL183" s="56"/>
      <c r="AM183" s="1">
        <v>2</v>
      </c>
      <c r="AN183" s="34" t="str">
        <f>RevReqSumR!AB183</f>
        <v>Oct 2022 - Sep 2023</v>
      </c>
      <c r="AO183" s="57">
        <f>IF(B183&gt;'UpdatedRateCalc (1)'!$E$2,0,1)</f>
        <v>0</v>
      </c>
    </row>
    <row r="184" spans="1:41" x14ac:dyDescent="0.2">
      <c r="A184" s="2">
        <f t="shared" si="4"/>
        <v>2023</v>
      </c>
      <c r="B184" s="58">
        <v>45047</v>
      </c>
      <c r="C184" s="34">
        <v>0</v>
      </c>
      <c r="D184" s="34">
        <v>0</v>
      </c>
      <c r="E184" s="34">
        <v>58242.009627362728</v>
      </c>
      <c r="F184" s="34">
        <v>-8653.6903726372584</v>
      </c>
      <c r="G184" s="34">
        <v>0</v>
      </c>
      <c r="H184" s="34">
        <v>66895.699999999983</v>
      </c>
      <c r="I184" s="34">
        <v>66895.699999999983</v>
      </c>
      <c r="J184" s="34">
        <v>0</v>
      </c>
      <c r="K184" s="34">
        <v>534375</v>
      </c>
      <c r="L184" s="34">
        <v>0</v>
      </c>
      <c r="M184" s="34">
        <v>66895.699999999983</v>
      </c>
      <c r="N184" s="34">
        <v>467479.30000000005</v>
      </c>
      <c r="O184" s="34">
        <v>0</v>
      </c>
      <c r="P184" s="34">
        <v>6775526.3999999929</v>
      </c>
      <c r="Q184" s="34">
        <v>6775526.3999999929</v>
      </c>
      <c r="R184" s="34">
        <v>266625</v>
      </c>
      <c r="S184" s="34">
        <v>0</v>
      </c>
      <c r="T184" s="34">
        <v>0</v>
      </c>
      <c r="U184" s="34">
        <v>639662.99999999767</v>
      </c>
      <c r="V184" s="34">
        <v>3135.2600344766934</v>
      </c>
      <c r="W184" s="34">
        <v>0</v>
      </c>
      <c r="X184" s="34">
        <v>0</v>
      </c>
      <c r="Y184" s="34">
        <v>267750</v>
      </c>
      <c r="Z184" s="34">
        <v>0</v>
      </c>
      <c r="AA184" s="34">
        <v>0</v>
      </c>
      <c r="AB184" s="34">
        <v>0</v>
      </c>
      <c r="AC184" s="34">
        <v>0</v>
      </c>
      <c r="AD184" s="34">
        <v>0</v>
      </c>
      <c r="AE184" s="34">
        <v>0</v>
      </c>
      <c r="AF184" s="34">
        <v>0</v>
      </c>
      <c r="AG184" s="34">
        <v>0</v>
      </c>
      <c r="AH184" s="34">
        <v>0</v>
      </c>
      <c r="AI184" s="34">
        <v>8352.0817758469821</v>
      </c>
      <c r="AJ184" s="34">
        <v>270583.65143768647</v>
      </c>
      <c r="AK184" s="34">
        <v>270583.65143768647</v>
      </c>
      <c r="AL184" s="56"/>
      <c r="AM184" s="1">
        <v>2</v>
      </c>
      <c r="AN184" s="34" t="str">
        <f>RevReqSumR!AB184</f>
        <v>Oct 2022 - Sep 2023</v>
      </c>
      <c r="AO184" s="57">
        <f>IF(B184&gt;'UpdatedRateCalc (1)'!$E$2,0,1)</f>
        <v>0</v>
      </c>
    </row>
    <row r="185" spans="1:41" x14ac:dyDescent="0.2">
      <c r="A185" s="2">
        <f t="shared" si="4"/>
        <v>2023</v>
      </c>
      <c r="B185" s="58">
        <v>45078</v>
      </c>
      <c r="C185" s="34">
        <v>0</v>
      </c>
      <c r="D185" s="34">
        <v>0</v>
      </c>
      <c r="E185" s="34">
        <v>54473.866345994604</v>
      </c>
      <c r="F185" s="34">
        <v>-8093.8136540053983</v>
      </c>
      <c r="G185" s="34">
        <v>0</v>
      </c>
      <c r="H185" s="34">
        <v>62567.68</v>
      </c>
      <c r="I185" s="34">
        <v>62567.68</v>
      </c>
      <c r="J185" s="34">
        <v>0</v>
      </c>
      <c r="K185" s="34">
        <v>593275</v>
      </c>
      <c r="L185" s="34">
        <v>0</v>
      </c>
      <c r="M185" s="34">
        <v>62567.68</v>
      </c>
      <c r="N185" s="34">
        <v>530707.31999999995</v>
      </c>
      <c r="O185" s="34">
        <v>0</v>
      </c>
      <c r="P185" s="34">
        <v>6244819.0799999926</v>
      </c>
      <c r="Q185" s="34">
        <v>6244819.0799999926</v>
      </c>
      <c r="R185" s="34">
        <v>296013</v>
      </c>
      <c r="S185" s="34">
        <v>639663</v>
      </c>
      <c r="T185" s="34">
        <v>0</v>
      </c>
      <c r="U185" s="34">
        <v>296012.99999999767</v>
      </c>
      <c r="V185" s="34">
        <v>4994.4085006027217</v>
      </c>
      <c r="W185" s="34">
        <v>2294.15</v>
      </c>
      <c r="X185" s="34">
        <v>0</v>
      </c>
      <c r="Y185" s="34">
        <v>297262</v>
      </c>
      <c r="Z185" s="34">
        <v>0</v>
      </c>
      <c r="AA185" s="34">
        <v>0</v>
      </c>
      <c r="AB185" s="34">
        <v>0</v>
      </c>
      <c r="AC185" s="34">
        <v>0</v>
      </c>
      <c r="AD185" s="34">
        <v>0</v>
      </c>
      <c r="AE185" s="34">
        <v>0</v>
      </c>
      <c r="AF185" s="34">
        <v>0</v>
      </c>
      <c r="AG185" s="34">
        <v>0</v>
      </c>
      <c r="AH185" s="34">
        <v>0</v>
      </c>
      <c r="AI185" s="34">
        <v>8352.0817758469821</v>
      </c>
      <c r="AJ185" s="34">
        <v>304808.82662244432</v>
      </c>
      <c r="AK185" s="34">
        <v>304808.82662244432</v>
      </c>
      <c r="AL185" s="56"/>
      <c r="AM185" s="1">
        <v>2</v>
      </c>
      <c r="AN185" s="34" t="str">
        <f>RevReqSumR!AB185</f>
        <v>Oct 2022 - Sep 2023</v>
      </c>
      <c r="AO185" s="57">
        <f>IF(B185&gt;'UpdatedRateCalc (1)'!$E$2,0,1)</f>
        <v>0</v>
      </c>
    </row>
    <row r="186" spans="1:41" x14ac:dyDescent="0.2">
      <c r="A186" s="2">
        <f t="shared" si="4"/>
        <v>2023</v>
      </c>
      <c r="B186" s="58">
        <v>45108</v>
      </c>
      <c r="C186" s="34">
        <v>0</v>
      </c>
      <c r="D186" s="34">
        <v>0</v>
      </c>
      <c r="E186" s="34">
        <v>50196.007424662472</v>
      </c>
      <c r="F186" s="34">
        <v>-7458.2025753375328</v>
      </c>
      <c r="G186" s="34">
        <v>0</v>
      </c>
      <c r="H186" s="34">
        <v>57654.210000000006</v>
      </c>
      <c r="I186" s="34">
        <v>57654.210000000006</v>
      </c>
      <c r="J186" s="34">
        <v>0</v>
      </c>
      <c r="K186" s="34">
        <v>705375</v>
      </c>
      <c r="L186" s="34">
        <v>0</v>
      </c>
      <c r="M186" s="34">
        <v>57654.210000000006</v>
      </c>
      <c r="N186" s="34">
        <v>647720.79</v>
      </c>
      <c r="O186" s="34">
        <v>0</v>
      </c>
      <c r="P186" s="34">
        <v>5597098.2899999926</v>
      </c>
      <c r="Q186" s="34">
        <v>5597098.2899999926</v>
      </c>
      <c r="R186" s="34">
        <v>351945</v>
      </c>
      <c r="S186" s="34">
        <v>296013</v>
      </c>
      <c r="T186" s="34">
        <v>0</v>
      </c>
      <c r="U186" s="34">
        <v>351944.99999999767</v>
      </c>
      <c r="V186" s="34">
        <v>2446.6446572054606</v>
      </c>
      <c r="W186" s="34">
        <v>1061.6500000000001</v>
      </c>
      <c r="X186" s="34">
        <v>0</v>
      </c>
      <c r="Y186" s="34">
        <v>353430</v>
      </c>
      <c r="Z186" s="34">
        <v>0</v>
      </c>
      <c r="AA186" s="34">
        <v>0</v>
      </c>
      <c r="AB186" s="34">
        <v>0</v>
      </c>
      <c r="AC186" s="34">
        <v>0</v>
      </c>
      <c r="AD186" s="34">
        <v>0</v>
      </c>
      <c r="AE186" s="34">
        <v>0</v>
      </c>
      <c r="AF186" s="34">
        <v>0</v>
      </c>
      <c r="AG186" s="34">
        <v>0</v>
      </c>
      <c r="AH186" s="34">
        <v>0</v>
      </c>
      <c r="AI186" s="34">
        <v>8352.0817758469821</v>
      </c>
      <c r="AJ186" s="34">
        <v>357832.17385771498</v>
      </c>
      <c r="AK186" s="34">
        <v>357832.17385771498</v>
      </c>
      <c r="AL186" s="56"/>
      <c r="AM186" s="1">
        <v>1</v>
      </c>
      <c r="AN186" s="34" t="str">
        <f>RevReqSumR!AB186</f>
        <v>Oct 2022 - Sep 2023</v>
      </c>
      <c r="AO186" s="57">
        <f>IF(B186&gt;'UpdatedRateCalc (1)'!$E$2,0,1)</f>
        <v>0</v>
      </c>
    </row>
    <row r="187" spans="1:41" x14ac:dyDescent="0.2">
      <c r="A187" s="2">
        <f t="shared" si="4"/>
        <v>2023</v>
      </c>
      <c r="B187" s="58">
        <v>45139</v>
      </c>
      <c r="C187" s="34">
        <v>0</v>
      </c>
      <c r="D187" s="34">
        <v>0</v>
      </c>
      <c r="E187" s="34">
        <v>44974.967792619253</v>
      </c>
      <c r="F187" s="34">
        <v>-6682.4522073807348</v>
      </c>
      <c r="G187" s="34">
        <v>0</v>
      </c>
      <c r="H187" s="34">
        <v>51657.419999999991</v>
      </c>
      <c r="I187" s="34">
        <v>51657.419999999991</v>
      </c>
      <c r="J187" s="34">
        <v>0</v>
      </c>
      <c r="K187" s="34">
        <v>593674.88</v>
      </c>
      <c r="L187" s="34">
        <v>0</v>
      </c>
      <c r="M187" s="34">
        <v>51657.419999999991</v>
      </c>
      <c r="N187" s="34">
        <v>542017.46</v>
      </c>
      <c r="O187" s="34">
        <v>0</v>
      </c>
      <c r="P187" s="34">
        <v>5055080.8299999926</v>
      </c>
      <c r="Q187" s="34">
        <v>5055080.8299999926</v>
      </c>
      <c r="R187" s="34">
        <v>296487</v>
      </c>
      <c r="S187" s="34">
        <v>0</v>
      </c>
      <c r="T187" s="34">
        <v>0</v>
      </c>
      <c r="U187" s="34">
        <v>648431.99999999767</v>
      </c>
      <c r="V187" s="34">
        <v>2969.8893405369672</v>
      </c>
      <c r="W187" s="34">
        <v>0</v>
      </c>
      <c r="X187" s="34">
        <v>0</v>
      </c>
      <c r="Y187" s="34">
        <v>297187.88</v>
      </c>
      <c r="Z187" s="34">
        <v>0</v>
      </c>
      <c r="AA187" s="34">
        <v>0</v>
      </c>
      <c r="AB187" s="34">
        <v>0</v>
      </c>
      <c r="AC187" s="34">
        <v>0</v>
      </c>
      <c r="AD187" s="34">
        <v>0</v>
      </c>
      <c r="AE187" s="34">
        <v>0</v>
      </c>
      <c r="AF187" s="34">
        <v>0</v>
      </c>
      <c r="AG187" s="34">
        <v>0</v>
      </c>
      <c r="AH187" s="34">
        <v>0</v>
      </c>
      <c r="AI187" s="34">
        <v>8352.0817758469821</v>
      </c>
      <c r="AJ187" s="34">
        <v>301827.39890900318</v>
      </c>
      <c r="AK187" s="34">
        <v>301827.39890900318</v>
      </c>
      <c r="AL187" s="56"/>
      <c r="AM187" s="1">
        <v>2</v>
      </c>
      <c r="AN187" s="34" t="str">
        <f>RevReqSumR!AB187</f>
        <v>Oct 2022 - Sep 2023</v>
      </c>
      <c r="AO187" s="57">
        <f>IF(B187&gt;'UpdatedRateCalc (1)'!$E$2,0,1)</f>
        <v>0</v>
      </c>
    </row>
    <row r="188" spans="1:41" x14ac:dyDescent="0.2">
      <c r="A188" s="2">
        <f t="shared" si="4"/>
        <v>2023</v>
      </c>
      <c r="B188" s="58">
        <v>45170</v>
      </c>
      <c r="C188" s="34">
        <v>0</v>
      </c>
      <c r="D188" s="34">
        <v>0</v>
      </c>
      <c r="E188" s="34">
        <v>40605.952961296134</v>
      </c>
      <c r="F188" s="34">
        <v>-6033.2970387038686</v>
      </c>
      <c r="G188" s="34">
        <v>0</v>
      </c>
      <c r="H188" s="34">
        <v>46639.25</v>
      </c>
      <c r="I188" s="34">
        <v>46639.25</v>
      </c>
      <c r="J188" s="34">
        <v>0</v>
      </c>
      <c r="K188" s="34">
        <v>577125</v>
      </c>
      <c r="L188" s="34">
        <v>0</v>
      </c>
      <c r="M188" s="34">
        <v>46639.25</v>
      </c>
      <c r="N188" s="34">
        <v>530485.75</v>
      </c>
      <c r="O188" s="34">
        <v>0</v>
      </c>
      <c r="P188" s="34">
        <v>4524595.0799999926</v>
      </c>
      <c r="Q188" s="34">
        <v>4524595.0799999926</v>
      </c>
      <c r="R188" s="34">
        <v>287955</v>
      </c>
      <c r="S188" s="34">
        <v>0</v>
      </c>
      <c r="T188" s="34">
        <v>0</v>
      </c>
      <c r="U188" s="34">
        <v>936386.99999999767</v>
      </c>
      <c r="V188" s="34">
        <v>5231.5047290958728</v>
      </c>
      <c r="W188" s="34">
        <v>0</v>
      </c>
      <c r="X188" s="34">
        <v>0</v>
      </c>
      <c r="Y188" s="34">
        <v>289170</v>
      </c>
      <c r="Z188" s="34">
        <v>0</v>
      </c>
      <c r="AA188" s="34">
        <v>0</v>
      </c>
      <c r="AB188" s="34">
        <v>0</v>
      </c>
      <c r="AC188" s="34">
        <v>0</v>
      </c>
      <c r="AD188" s="34">
        <v>0</v>
      </c>
      <c r="AE188" s="34">
        <v>0</v>
      </c>
      <c r="AF188" s="34">
        <v>0</v>
      </c>
      <c r="AG188" s="34">
        <v>0</v>
      </c>
      <c r="AH188" s="34">
        <v>0</v>
      </c>
      <c r="AI188" s="34">
        <v>8352.0817758469821</v>
      </c>
      <c r="AJ188" s="34">
        <v>296720.28946623893</v>
      </c>
      <c r="AK188" s="34">
        <v>296720.28946623893</v>
      </c>
      <c r="AL188" s="56"/>
      <c r="AM188" s="1">
        <v>2</v>
      </c>
      <c r="AN188" s="34" t="str">
        <f>RevReqSumR!AB188</f>
        <v>Oct 2022 - Sep 2023</v>
      </c>
      <c r="AO188" s="57">
        <f>IF(B188&gt;'UpdatedRateCalc (1)'!$E$2,0,1)</f>
        <v>0</v>
      </c>
    </row>
    <row r="189" spans="1:41" hidden="1" outlineLevel="1" x14ac:dyDescent="0.2">
      <c r="A189" s="2">
        <f t="shared" si="4"/>
        <v>2023</v>
      </c>
      <c r="B189" s="58">
        <v>45200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55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56"/>
      <c r="AM189" s="1">
        <v>2</v>
      </c>
      <c r="AN189" s="34" t="str">
        <f>RevReqSumR!AB189</f>
        <v>Oct 2023 - Sep 2024</v>
      </c>
      <c r="AO189" s="57">
        <f>IF(B189&gt;'UpdatedRateCalc (1)'!$E$2,0,1)</f>
        <v>0</v>
      </c>
    </row>
    <row r="190" spans="1:41" hidden="1" outlineLevel="1" x14ac:dyDescent="0.2">
      <c r="A190" s="2">
        <f t="shared" si="4"/>
        <v>2023</v>
      </c>
      <c r="B190" s="58">
        <v>45231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55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56"/>
      <c r="AM190" s="1">
        <v>2</v>
      </c>
      <c r="AN190" s="34" t="str">
        <f>RevReqSumR!AB190</f>
        <v>Oct 2023 - Sep 2024</v>
      </c>
      <c r="AO190" s="57">
        <f>IF(B190&gt;'UpdatedRateCalc (1)'!$E$2,0,1)</f>
        <v>0</v>
      </c>
    </row>
    <row r="191" spans="1:41" hidden="1" outlineLevel="1" x14ac:dyDescent="0.2">
      <c r="A191" s="2">
        <f t="shared" si="4"/>
        <v>2023</v>
      </c>
      <c r="B191" s="58">
        <v>45261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55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56"/>
      <c r="AM191" s="1">
        <v>1</v>
      </c>
      <c r="AN191" s="34" t="str">
        <f>RevReqSumR!AB191</f>
        <v>Oct 2023 - Sep 2024</v>
      </c>
      <c r="AO191" s="57">
        <f>IF(B191&gt;'UpdatedRateCalc (1)'!$E$2,0,1)</f>
        <v>0</v>
      </c>
    </row>
    <row r="192" spans="1:41" hidden="1" outlineLevel="1" x14ac:dyDescent="0.2">
      <c r="A192" s="2">
        <f t="shared" si="4"/>
        <v>2024</v>
      </c>
      <c r="B192" s="58">
        <v>45292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55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56"/>
      <c r="AM192" s="1">
        <v>2</v>
      </c>
      <c r="AN192" s="34" t="str">
        <f>RevReqSumR!AB192</f>
        <v>Oct 2023 - Sep 2024</v>
      </c>
      <c r="AO192" s="57">
        <f>IF(B192&gt;'UpdatedRateCalc (1)'!$E$2,0,1)</f>
        <v>0</v>
      </c>
    </row>
    <row r="193" spans="1:41" hidden="1" outlineLevel="1" x14ac:dyDescent="0.2">
      <c r="A193" s="2">
        <f t="shared" si="4"/>
        <v>2024</v>
      </c>
      <c r="B193" s="58">
        <v>45323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55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56"/>
      <c r="AM193" s="1">
        <v>2</v>
      </c>
      <c r="AN193" s="34" t="str">
        <f>RevReqSumR!AB193</f>
        <v>Oct 2023 - Sep 2024</v>
      </c>
      <c r="AO193" s="57">
        <f>IF(B193&gt;'UpdatedRateCalc (1)'!$E$2,0,1)</f>
        <v>0</v>
      </c>
    </row>
    <row r="194" spans="1:41" hidden="1" outlineLevel="1" x14ac:dyDescent="0.2">
      <c r="A194" s="2">
        <f t="shared" si="4"/>
        <v>2024</v>
      </c>
      <c r="B194" s="58">
        <v>45352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55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56"/>
      <c r="AM194" s="1">
        <v>2</v>
      </c>
      <c r="AN194" s="34" t="str">
        <f>RevReqSumR!AB194</f>
        <v>Oct 2023 - Sep 2024</v>
      </c>
      <c r="AO194" s="57">
        <f>IF(B194&gt;'UpdatedRateCalc (1)'!$E$2,0,1)</f>
        <v>0</v>
      </c>
    </row>
    <row r="195" spans="1:41" hidden="1" outlineLevel="1" x14ac:dyDescent="0.2">
      <c r="A195" s="2">
        <f t="shared" si="4"/>
        <v>2024</v>
      </c>
      <c r="B195" s="58">
        <v>45383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55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56"/>
      <c r="AM195" s="1">
        <v>2</v>
      </c>
      <c r="AN195" s="34" t="str">
        <f>RevReqSumR!AB195</f>
        <v>Oct 2023 - Sep 2024</v>
      </c>
      <c r="AO195" s="57">
        <f>IF(B195&gt;'UpdatedRateCalc (1)'!$E$2,0,1)</f>
        <v>0</v>
      </c>
    </row>
    <row r="196" spans="1:41" hidden="1" outlineLevel="1" x14ac:dyDescent="0.2">
      <c r="A196" s="2">
        <f t="shared" si="4"/>
        <v>2024</v>
      </c>
      <c r="B196" s="58">
        <v>45413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55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56"/>
      <c r="AM196" s="1">
        <v>1</v>
      </c>
      <c r="AN196" s="34" t="str">
        <f>RevReqSumR!AB196</f>
        <v>Oct 2023 - Sep 2024</v>
      </c>
      <c r="AO196" s="57">
        <f>IF(B196&gt;'UpdatedRateCalc (1)'!$E$2,0,1)</f>
        <v>0</v>
      </c>
    </row>
    <row r="197" spans="1:41" hidden="1" outlineLevel="1" x14ac:dyDescent="0.2">
      <c r="A197" s="2">
        <f t="shared" si="4"/>
        <v>2024</v>
      </c>
      <c r="B197" s="58">
        <v>45444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55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56"/>
      <c r="AM197" s="1">
        <v>2</v>
      </c>
      <c r="AN197" s="34" t="str">
        <f>RevReqSumR!AB197</f>
        <v>Oct 2023 - Sep 2024</v>
      </c>
      <c r="AO197" s="57">
        <f>IF(B197&gt;'UpdatedRateCalc (1)'!$E$2,0,1)</f>
        <v>0</v>
      </c>
    </row>
    <row r="198" spans="1:41" hidden="1" outlineLevel="1" x14ac:dyDescent="0.2">
      <c r="A198" s="2">
        <f t="shared" si="4"/>
        <v>2024</v>
      </c>
      <c r="B198" s="58">
        <v>45474</v>
      </c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55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56"/>
      <c r="AM198" s="1">
        <v>2</v>
      </c>
      <c r="AN198" s="34" t="str">
        <f>RevReqSumR!AB198</f>
        <v>Oct 2023 - Sep 2024</v>
      </c>
      <c r="AO198" s="57">
        <f>IF(B198&gt;'UpdatedRateCalc (1)'!$E$2,0,1)</f>
        <v>0</v>
      </c>
    </row>
    <row r="199" spans="1:41" hidden="1" outlineLevel="1" x14ac:dyDescent="0.2">
      <c r="A199" s="2">
        <f t="shared" si="4"/>
        <v>2024</v>
      </c>
      <c r="B199" s="58">
        <v>45505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55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56"/>
      <c r="AM199" s="1">
        <v>2</v>
      </c>
      <c r="AN199" s="34" t="str">
        <f>RevReqSumR!AB199</f>
        <v>Oct 2023 - Sep 2024</v>
      </c>
      <c r="AO199" s="57">
        <f>IF(B199&gt;'UpdatedRateCalc (1)'!$E$2,0,1)</f>
        <v>0</v>
      </c>
    </row>
    <row r="200" spans="1:41" hidden="1" outlineLevel="1" x14ac:dyDescent="0.2">
      <c r="A200" s="2">
        <f t="shared" si="4"/>
        <v>2024</v>
      </c>
      <c r="B200" s="58">
        <v>45536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55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56"/>
      <c r="AM200" s="1">
        <v>2</v>
      </c>
      <c r="AN200" s="34" t="str">
        <f>RevReqSumR!AB200</f>
        <v>Oct 2023 - Sep 2024</v>
      </c>
      <c r="AO200" s="57">
        <f>IF(B200&gt;'UpdatedRateCalc (1)'!$E$2,0,1)</f>
        <v>0</v>
      </c>
    </row>
    <row r="201" spans="1:41" hidden="1" outlineLevel="1" x14ac:dyDescent="0.2">
      <c r="A201" s="2">
        <f t="shared" si="4"/>
        <v>2024</v>
      </c>
      <c r="B201" s="58">
        <v>45566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55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56"/>
      <c r="AM201" s="1">
        <v>1</v>
      </c>
      <c r="AN201" s="34" t="str">
        <f>RevReqSumR!AB201</f>
        <v>Oct 2024 - Sep 2025</v>
      </c>
      <c r="AO201" s="57">
        <f>IF(B201&gt;'UpdatedRateCalc (1)'!$E$2,0,1)</f>
        <v>0</v>
      </c>
    </row>
    <row r="202" spans="1:41" hidden="1" outlineLevel="1" x14ac:dyDescent="0.2">
      <c r="A202" s="2">
        <f t="shared" si="4"/>
        <v>2024</v>
      </c>
      <c r="B202" s="58">
        <v>45597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55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56"/>
      <c r="AM202" s="1">
        <v>2</v>
      </c>
      <c r="AN202" s="34" t="str">
        <f>RevReqSumR!AB202</f>
        <v>Oct 2024 - Sep 2025</v>
      </c>
      <c r="AO202" s="57">
        <f>IF(B202&gt;'UpdatedRateCalc (1)'!$E$2,0,1)</f>
        <v>0</v>
      </c>
    </row>
    <row r="203" spans="1:41" hidden="1" outlineLevel="1" x14ac:dyDescent="0.2">
      <c r="A203" s="2">
        <f t="shared" ref="A203:A263" si="5">YEAR(B203)</f>
        <v>2024</v>
      </c>
      <c r="B203" s="58">
        <v>45627</v>
      </c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55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56"/>
      <c r="AM203" s="1">
        <v>2</v>
      </c>
      <c r="AN203" s="34" t="str">
        <f>RevReqSumR!AB203</f>
        <v>Oct 2024 - Sep 2025</v>
      </c>
      <c r="AO203" s="57">
        <f>IF(B203&gt;'UpdatedRateCalc (1)'!$E$2,0,1)</f>
        <v>0</v>
      </c>
    </row>
    <row r="204" spans="1:41" hidden="1" outlineLevel="1" x14ac:dyDescent="0.2">
      <c r="A204" s="2">
        <f t="shared" si="5"/>
        <v>2025</v>
      </c>
      <c r="B204" s="58">
        <v>45658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55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56"/>
      <c r="AM204" s="1">
        <v>2</v>
      </c>
      <c r="AN204" s="34" t="str">
        <f>RevReqSumR!AB204</f>
        <v>Oct 2024 - Sep 2025</v>
      </c>
      <c r="AO204" s="57">
        <f>IF(B204&gt;'UpdatedRateCalc (1)'!$E$2,0,1)</f>
        <v>0</v>
      </c>
    </row>
    <row r="205" spans="1:41" hidden="1" outlineLevel="1" x14ac:dyDescent="0.2">
      <c r="A205" s="2">
        <f t="shared" si="5"/>
        <v>2025</v>
      </c>
      <c r="B205" s="58">
        <v>45689</v>
      </c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55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56"/>
      <c r="AM205" s="1">
        <v>2</v>
      </c>
      <c r="AN205" s="34" t="str">
        <f>RevReqSumR!AB205</f>
        <v>Oct 2024 - Sep 2025</v>
      </c>
      <c r="AO205" s="57">
        <f>IF(B205&gt;'UpdatedRateCalc (1)'!$E$2,0,1)</f>
        <v>0</v>
      </c>
    </row>
    <row r="206" spans="1:41" hidden="1" outlineLevel="1" x14ac:dyDescent="0.2">
      <c r="A206" s="2">
        <f t="shared" si="5"/>
        <v>2025</v>
      </c>
      <c r="B206" s="58">
        <v>45717</v>
      </c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55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56"/>
      <c r="AM206" s="1">
        <v>1</v>
      </c>
      <c r="AN206" s="34" t="str">
        <f>RevReqSumR!AB206</f>
        <v>Oct 2024 - Sep 2025</v>
      </c>
      <c r="AO206" s="57">
        <f>IF(B206&gt;'UpdatedRateCalc (1)'!$E$2,0,1)</f>
        <v>0</v>
      </c>
    </row>
    <row r="207" spans="1:41" hidden="1" outlineLevel="1" x14ac:dyDescent="0.2">
      <c r="A207" s="2">
        <f t="shared" si="5"/>
        <v>2025</v>
      </c>
      <c r="B207" s="58">
        <v>45748</v>
      </c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55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56"/>
      <c r="AM207" s="1">
        <v>2</v>
      </c>
      <c r="AN207" s="34" t="str">
        <f>RevReqSumR!AB207</f>
        <v>Oct 2024 - Sep 2025</v>
      </c>
      <c r="AO207" s="57">
        <f>IF(B207&gt;'UpdatedRateCalc (1)'!$E$2,0,1)</f>
        <v>0</v>
      </c>
    </row>
    <row r="208" spans="1:41" hidden="1" outlineLevel="1" x14ac:dyDescent="0.2">
      <c r="A208" s="2">
        <f t="shared" si="5"/>
        <v>2025</v>
      </c>
      <c r="B208" s="58">
        <v>45778</v>
      </c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55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56"/>
      <c r="AM208" s="1">
        <v>2</v>
      </c>
      <c r="AN208" s="34" t="str">
        <f>RevReqSumR!AB208</f>
        <v>Oct 2024 - Sep 2025</v>
      </c>
      <c r="AO208" s="57">
        <f>IF(B208&gt;'UpdatedRateCalc (1)'!$E$2,0,1)</f>
        <v>0</v>
      </c>
    </row>
    <row r="209" spans="1:41" hidden="1" outlineLevel="1" x14ac:dyDescent="0.2">
      <c r="A209" s="2">
        <f t="shared" si="5"/>
        <v>2025</v>
      </c>
      <c r="B209" s="58">
        <v>45809</v>
      </c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55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56"/>
      <c r="AM209" s="1">
        <v>2</v>
      </c>
      <c r="AN209" s="34" t="str">
        <f>RevReqSumR!AB209</f>
        <v>Oct 2024 - Sep 2025</v>
      </c>
      <c r="AO209" s="57">
        <f>IF(B209&gt;'UpdatedRateCalc (1)'!$E$2,0,1)</f>
        <v>0</v>
      </c>
    </row>
    <row r="210" spans="1:41" hidden="1" outlineLevel="1" x14ac:dyDescent="0.2">
      <c r="A210" s="2">
        <f t="shared" si="5"/>
        <v>2025</v>
      </c>
      <c r="B210" s="58">
        <v>45839</v>
      </c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55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56"/>
      <c r="AM210" s="1">
        <v>2</v>
      </c>
      <c r="AN210" s="34" t="str">
        <f>RevReqSumR!AB210</f>
        <v>Oct 2024 - Sep 2025</v>
      </c>
      <c r="AO210" s="57">
        <f>IF(B210&gt;'UpdatedRateCalc (1)'!$E$2,0,1)</f>
        <v>0</v>
      </c>
    </row>
    <row r="211" spans="1:41" hidden="1" outlineLevel="1" x14ac:dyDescent="0.2">
      <c r="A211" s="2">
        <f t="shared" si="5"/>
        <v>2025</v>
      </c>
      <c r="B211" s="58">
        <v>45870</v>
      </c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55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56"/>
      <c r="AM211" s="1">
        <v>1</v>
      </c>
      <c r="AN211" s="34" t="str">
        <f>RevReqSumR!AB211</f>
        <v>Oct 2024 - Sep 2025</v>
      </c>
      <c r="AO211" s="57">
        <f>IF(B211&gt;'UpdatedRateCalc (1)'!$E$2,0,1)</f>
        <v>0</v>
      </c>
    </row>
    <row r="212" spans="1:41" hidden="1" outlineLevel="1" x14ac:dyDescent="0.2">
      <c r="A212" s="2">
        <f t="shared" si="5"/>
        <v>2025</v>
      </c>
      <c r="B212" s="58">
        <v>45901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55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56"/>
      <c r="AM212" s="1">
        <v>2</v>
      </c>
      <c r="AN212" s="34" t="str">
        <f>RevReqSumR!AB212</f>
        <v>Oct 2024 - Sep 2025</v>
      </c>
      <c r="AO212" s="57">
        <f>IF(B212&gt;'UpdatedRateCalc (1)'!$E$2,0,1)</f>
        <v>0</v>
      </c>
    </row>
    <row r="213" spans="1:41" hidden="1" outlineLevel="1" x14ac:dyDescent="0.2">
      <c r="A213" s="2">
        <f t="shared" si="5"/>
        <v>2025</v>
      </c>
      <c r="B213" s="58">
        <v>45931</v>
      </c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55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56"/>
      <c r="AM213" s="1">
        <v>2</v>
      </c>
      <c r="AN213" s="34" t="str">
        <f>RevReqSumR!AB213</f>
        <v>Oct 2025 - Sep 2026</v>
      </c>
      <c r="AO213" s="57">
        <f>IF(B213&gt;'UpdatedRateCalc (1)'!$E$2,0,1)</f>
        <v>0</v>
      </c>
    </row>
    <row r="214" spans="1:41" hidden="1" outlineLevel="1" x14ac:dyDescent="0.2">
      <c r="A214" s="2">
        <f t="shared" si="5"/>
        <v>2025</v>
      </c>
      <c r="B214" s="58">
        <v>45962</v>
      </c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55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56"/>
      <c r="AM214" s="1">
        <v>2</v>
      </c>
      <c r="AN214" s="34" t="str">
        <f>RevReqSumR!AB214</f>
        <v>Oct 2025 - Sep 2026</v>
      </c>
      <c r="AO214" s="57">
        <f>IF(B214&gt;'UpdatedRateCalc (1)'!$E$2,0,1)</f>
        <v>0</v>
      </c>
    </row>
    <row r="215" spans="1:41" hidden="1" outlineLevel="1" x14ac:dyDescent="0.2">
      <c r="A215" s="2">
        <f t="shared" si="5"/>
        <v>2025</v>
      </c>
      <c r="B215" s="58">
        <v>45992</v>
      </c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55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56"/>
      <c r="AM215" s="1">
        <v>2</v>
      </c>
      <c r="AN215" s="34" t="str">
        <f>RevReqSumR!AB215</f>
        <v>Oct 2025 - Sep 2026</v>
      </c>
      <c r="AO215" s="57">
        <f>IF(B215&gt;'UpdatedRateCalc (1)'!$E$2,0,1)</f>
        <v>0</v>
      </c>
    </row>
    <row r="216" spans="1:41" hidden="1" outlineLevel="1" x14ac:dyDescent="0.2">
      <c r="A216" s="2">
        <f t="shared" si="5"/>
        <v>2026</v>
      </c>
      <c r="B216" s="58">
        <v>46023</v>
      </c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55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56"/>
      <c r="AM216" s="1">
        <v>1</v>
      </c>
      <c r="AN216" s="34" t="str">
        <f>RevReqSumR!AB216</f>
        <v>Oct 2025 - Sep 2026</v>
      </c>
      <c r="AO216" s="57">
        <f>IF(B216&gt;'UpdatedRateCalc (1)'!$E$2,0,1)</f>
        <v>0</v>
      </c>
    </row>
    <row r="217" spans="1:41" hidden="1" outlineLevel="1" x14ac:dyDescent="0.2">
      <c r="A217" s="2">
        <f t="shared" si="5"/>
        <v>2026</v>
      </c>
      <c r="B217" s="58">
        <v>46054</v>
      </c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55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56"/>
      <c r="AM217" s="1">
        <v>2</v>
      </c>
      <c r="AN217" s="34" t="str">
        <f>RevReqSumR!AB217</f>
        <v>Oct 2025 - Sep 2026</v>
      </c>
      <c r="AO217" s="57">
        <f>IF(B217&gt;'UpdatedRateCalc (1)'!$E$2,0,1)</f>
        <v>0</v>
      </c>
    </row>
    <row r="218" spans="1:41" hidden="1" outlineLevel="1" x14ac:dyDescent="0.2">
      <c r="A218" s="2">
        <f t="shared" si="5"/>
        <v>2026</v>
      </c>
      <c r="B218" s="58">
        <v>46082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55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56"/>
      <c r="AM218" s="1">
        <v>2</v>
      </c>
      <c r="AN218" s="34" t="str">
        <f>RevReqSumR!AB218</f>
        <v>Oct 2025 - Sep 2026</v>
      </c>
      <c r="AO218" s="57">
        <f>IF(B218&gt;'UpdatedRateCalc (1)'!$E$2,0,1)</f>
        <v>0</v>
      </c>
    </row>
    <row r="219" spans="1:41" hidden="1" outlineLevel="1" x14ac:dyDescent="0.2">
      <c r="A219" s="2">
        <f t="shared" si="5"/>
        <v>2026</v>
      </c>
      <c r="B219" s="58">
        <v>46113</v>
      </c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55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56"/>
      <c r="AM219" s="1">
        <v>2</v>
      </c>
      <c r="AN219" s="34" t="str">
        <f>RevReqSumR!AB219</f>
        <v>Oct 2025 - Sep 2026</v>
      </c>
      <c r="AO219" s="57">
        <f>IF(B219&gt;'UpdatedRateCalc (1)'!$E$2,0,1)</f>
        <v>0</v>
      </c>
    </row>
    <row r="220" spans="1:41" hidden="1" outlineLevel="1" x14ac:dyDescent="0.2">
      <c r="A220" s="2">
        <f t="shared" si="5"/>
        <v>2026</v>
      </c>
      <c r="B220" s="58">
        <v>46143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55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56"/>
      <c r="AM220" s="1">
        <v>2</v>
      </c>
      <c r="AN220" s="34" t="str">
        <f>RevReqSumR!AB220</f>
        <v>Oct 2025 - Sep 2026</v>
      </c>
      <c r="AO220" s="57">
        <f>IF(B220&gt;'UpdatedRateCalc (1)'!$E$2,0,1)</f>
        <v>0</v>
      </c>
    </row>
    <row r="221" spans="1:41" hidden="1" outlineLevel="1" x14ac:dyDescent="0.2">
      <c r="A221" s="2">
        <f t="shared" si="5"/>
        <v>2026</v>
      </c>
      <c r="B221" s="58">
        <v>46174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55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56"/>
      <c r="AM221" s="1">
        <v>1</v>
      </c>
      <c r="AN221" s="34" t="str">
        <f>RevReqSumR!AB221</f>
        <v>Oct 2025 - Sep 2026</v>
      </c>
      <c r="AO221" s="57">
        <f>IF(B221&gt;'UpdatedRateCalc (1)'!$E$2,0,1)</f>
        <v>0</v>
      </c>
    </row>
    <row r="222" spans="1:41" hidden="1" outlineLevel="1" x14ac:dyDescent="0.2">
      <c r="A222" s="2">
        <f t="shared" si="5"/>
        <v>2026</v>
      </c>
      <c r="B222" s="58">
        <v>46204</v>
      </c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55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56"/>
      <c r="AM222" s="1">
        <v>2</v>
      </c>
      <c r="AN222" s="34" t="str">
        <f>RevReqSumR!AB222</f>
        <v>Oct 2025 - Sep 2026</v>
      </c>
      <c r="AO222" s="57">
        <f>IF(B222&gt;'UpdatedRateCalc (1)'!$E$2,0,1)</f>
        <v>0</v>
      </c>
    </row>
    <row r="223" spans="1:41" hidden="1" outlineLevel="1" x14ac:dyDescent="0.2">
      <c r="A223" s="2">
        <f t="shared" si="5"/>
        <v>2026</v>
      </c>
      <c r="B223" s="58">
        <v>46235</v>
      </c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55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56"/>
      <c r="AM223" s="1">
        <v>2</v>
      </c>
      <c r="AN223" s="34" t="str">
        <f>RevReqSumR!AB223</f>
        <v>Oct 2025 - Sep 2026</v>
      </c>
      <c r="AO223" s="57">
        <f>IF(B223&gt;'UpdatedRateCalc (1)'!$E$2,0,1)</f>
        <v>0</v>
      </c>
    </row>
    <row r="224" spans="1:41" hidden="1" outlineLevel="1" x14ac:dyDescent="0.2">
      <c r="A224" s="2">
        <f t="shared" si="5"/>
        <v>2026</v>
      </c>
      <c r="B224" s="58">
        <v>46266</v>
      </c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55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56"/>
      <c r="AM224" s="1">
        <v>2</v>
      </c>
      <c r="AN224" s="34" t="str">
        <f>RevReqSumR!AB224</f>
        <v>Oct 2025 - Sep 2026</v>
      </c>
      <c r="AO224" s="57">
        <f>IF(B224&gt;'UpdatedRateCalc (1)'!$E$2,0,1)</f>
        <v>0</v>
      </c>
    </row>
    <row r="225" spans="1:41" hidden="1" outlineLevel="1" x14ac:dyDescent="0.2">
      <c r="A225" s="2">
        <f t="shared" si="5"/>
        <v>2026</v>
      </c>
      <c r="B225" s="58">
        <v>46296</v>
      </c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55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56"/>
      <c r="AM225" s="1">
        <v>2</v>
      </c>
      <c r="AN225" s="34" t="str">
        <f>RevReqSumR!AB225</f>
        <v>Oct 2026 - Sep 2027</v>
      </c>
      <c r="AO225" s="57">
        <f>IF(B225&gt;'UpdatedRateCalc (1)'!$E$2,0,1)</f>
        <v>0</v>
      </c>
    </row>
    <row r="226" spans="1:41" hidden="1" outlineLevel="1" x14ac:dyDescent="0.2">
      <c r="A226" s="2">
        <f t="shared" si="5"/>
        <v>2026</v>
      </c>
      <c r="B226" s="58">
        <v>46327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55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56"/>
      <c r="AM226" s="1">
        <v>1</v>
      </c>
      <c r="AN226" s="34" t="str">
        <f>RevReqSumR!AB226</f>
        <v>Oct 2026 - Sep 2027</v>
      </c>
      <c r="AO226" s="57">
        <f>IF(B226&gt;'UpdatedRateCalc (1)'!$E$2,0,1)</f>
        <v>0</v>
      </c>
    </row>
    <row r="227" spans="1:41" hidden="1" outlineLevel="1" x14ac:dyDescent="0.2">
      <c r="A227" s="2">
        <f t="shared" si="5"/>
        <v>2026</v>
      </c>
      <c r="B227" s="58">
        <v>46357</v>
      </c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55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56"/>
      <c r="AM227" s="1">
        <v>2</v>
      </c>
      <c r="AN227" s="34" t="str">
        <f>RevReqSumR!AB227</f>
        <v>Oct 2026 - Sep 2027</v>
      </c>
      <c r="AO227" s="57">
        <f>IF(B227&gt;'UpdatedRateCalc (1)'!$E$2,0,1)</f>
        <v>0</v>
      </c>
    </row>
    <row r="228" spans="1:41" hidden="1" outlineLevel="1" x14ac:dyDescent="0.2">
      <c r="A228" s="2">
        <f t="shared" si="5"/>
        <v>2027</v>
      </c>
      <c r="B228" s="58">
        <v>46388</v>
      </c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55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56"/>
      <c r="AM228" s="1">
        <v>2</v>
      </c>
      <c r="AN228" s="34" t="str">
        <f>RevReqSumR!AB228</f>
        <v>Oct 2026 - Sep 2027</v>
      </c>
      <c r="AO228" s="57">
        <f>IF(B228&gt;'UpdatedRateCalc (1)'!$E$2,0,1)</f>
        <v>0</v>
      </c>
    </row>
    <row r="229" spans="1:41" hidden="1" outlineLevel="1" x14ac:dyDescent="0.2">
      <c r="A229" s="2">
        <f t="shared" si="5"/>
        <v>2027</v>
      </c>
      <c r="B229" s="58">
        <v>46419</v>
      </c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55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56"/>
      <c r="AM229" s="1">
        <v>2</v>
      </c>
      <c r="AN229" s="34" t="str">
        <f>RevReqSumR!AB229</f>
        <v>Oct 2026 - Sep 2027</v>
      </c>
      <c r="AO229" s="57">
        <f>IF(B229&gt;'UpdatedRateCalc (1)'!$E$2,0,1)</f>
        <v>0</v>
      </c>
    </row>
    <row r="230" spans="1:41" hidden="1" outlineLevel="1" x14ac:dyDescent="0.2">
      <c r="A230" s="2">
        <f t="shared" si="5"/>
        <v>2027</v>
      </c>
      <c r="B230" s="58">
        <v>46447</v>
      </c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55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56"/>
      <c r="AM230" s="1">
        <v>2</v>
      </c>
      <c r="AN230" s="34" t="str">
        <f>RevReqSumR!AB230</f>
        <v>Oct 2026 - Sep 2027</v>
      </c>
      <c r="AO230" s="57">
        <f>IF(B230&gt;'UpdatedRateCalc (1)'!$E$2,0,1)</f>
        <v>0</v>
      </c>
    </row>
    <row r="231" spans="1:41" hidden="1" outlineLevel="1" x14ac:dyDescent="0.2">
      <c r="A231" s="2">
        <f t="shared" si="5"/>
        <v>2027</v>
      </c>
      <c r="B231" s="58">
        <v>46478</v>
      </c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55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56"/>
      <c r="AM231" s="1">
        <v>1</v>
      </c>
      <c r="AN231" s="34" t="str">
        <f>RevReqSumR!AB231</f>
        <v>Oct 2026 - Sep 2027</v>
      </c>
      <c r="AO231" s="57">
        <f>IF(B231&gt;'UpdatedRateCalc (1)'!$E$2,0,1)</f>
        <v>0</v>
      </c>
    </row>
    <row r="232" spans="1:41" hidden="1" outlineLevel="1" x14ac:dyDescent="0.2">
      <c r="A232" s="2">
        <f t="shared" si="5"/>
        <v>2027</v>
      </c>
      <c r="B232" s="58">
        <v>46508</v>
      </c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55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56"/>
      <c r="AM232" s="1">
        <v>2</v>
      </c>
      <c r="AN232" s="34" t="str">
        <f>RevReqSumR!AB232</f>
        <v>Oct 2026 - Sep 2027</v>
      </c>
      <c r="AO232" s="57">
        <f>IF(B232&gt;'UpdatedRateCalc (1)'!$E$2,0,1)</f>
        <v>0</v>
      </c>
    </row>
    <row r="233" spans="1:41" hidden="1" outlineLevel="1" x14ac:dyDescent="0.2">
      <c r="A233" s="2">
        <f t="shared" si="5"/>
        <v>2027</v>
      </c>
      <c r="B233" s="58">
        <v>46539</v>
      </c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55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56"/>
      <c r="AM233" s="1">
        <v>2</v>
      </c>
      <c r="AN233" s="34" t="str">
        <f>RevReqSumR!AB233</f>
        <v>Oct 2026 - Sep 2027</v>
      </c>
      <c r="AO233" s="57">
        <f>IF(B233&gt;'UpdatedRateCalc (1)'!$E$2,0,1)</f>
        <v>0</v>
      </c>
    </row>
    <row r="234" spans="1:41" hidden="1" outlineLevel="1" x14ac:dyDescent="0.2">
      <c r="A234" s="2">
        <f t="shared" si="5"/>
        <v>2027</v>
      </c>
      <c r="B234" s="58">
        <v>46569</v>
      </c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55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56"/>
      <c r="AM234" s="1">
        <v>2</v>
      </c>
      <c r="AN234" s="34" t="str">
        <f>RevReqSumR!AB234</f>
        <v>Oct 2026 - Sep 2027</v>
      </c>
      <c r="AO234" s="57">
        <f>IF(B234&gt;'UpdatedRateCalc (1)'!$E$2,0,1)</f>
        <v>0</v>
      </c>
    </row>
    <row r="235" spans="1:41" hidden="1" outlineLevel="1" x14ac:dyDescent="0.2">
      <c r="A235" s="2">
        <f t="shared" si="5"/>
        <v>2027</v>
      </c>
      <c r="B235" s="58">
        <v>46600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55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56"/>
      <c r="AM235" s="1">
        <v>2</v>
      </c>
      <c r="AN235" s="34" t="str">
        <f>RevReqSumR!AB235</f>
        <v>Oct 2026 - Sep 2027</v>
      </c>
      <c r="AO235" s="57">
        <f>IF(B235&gt;'UpdatedRateCalc (1)'!$E$2,0,1)</f>
        <v>0</v>
      </c>
    </row>
    <row r="236" spans="1:41" hidden="1" outlineLevel="1" x14ac:dyDescent="0.2">
      <c r="A236" s="2">
        <f t="shared" si="5"/>
        <v>2027</v>
      </c>
      <c r="B236" s="58">
        <v>46631</v>
      </c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55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56"/>
      <c r="AM236" s="1">
        <v>1</v>
      </c>
      <c r="AN236" s="34" t="str">
        <f>RevReqSumR!AB236</f>
        <v>Oct 2026 - Sep 2027</v>
      </c>
      <c r="AO236" s="57">
        <f>IF(B236&gt;'UpdatedRateCalc (1)'!$E$2,0,1)</f>
        <v>0</v>
      </c>
    </row>
    <row r="237" spans="1:41" hidden="1" outlineLevel="1" x14ac:dyDescent="0.2">
      <c r="A237" s="2">
        <f t="shared" si="5"/>
        <v>2027</v>
      </c>
      <c r="B237" s="58">
        <v>46661</v>
      </c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55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56"/>
      <c r="AM237" s="1">
        <v>2</v>
      </c>
      <c r="AN237" s="34" t="str">
        <f>RevReqSumR!AB237</f>
        <v>Oct 2027 - Sep 2028</v>
      </c>
      <c r="AO237" s="57">
        <f>IF(B237&gt;'UpdatedRateCalc (1)'!$E$2,0,1)</f>
        <v>0</v>
      </c>
    </row>
    <row r="238" spans="1:41" hidden="1" outlineLevel="1" x14ac:dyDescent="0.2">
      <c r="A238" s="2">
        <f t="shared" si="5"/>
        <v>2027</v>
      </c>
      <c r="B238" s="58">
        <v>46692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55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56"/>
      <c r="AM238" s="1">
        <v>2</v>
      </c>
      <c r="AN238" s="34" t="str">
        <f>RevReqSumR!AB238</f>
        <v>Oct 2027 - Sep 2028</v>
      </c>
      <c r="AO238" s="57">
        <f>IF(B238&gt;'UpdatedRateCalc (1)'!$E$2,0,1)</f>
        <v>0</v>
      </c>
    </row>
    <row r="239" spans="1:41" hidden="1" outlineLevel="1" x14ac:dyDescent="0.2">
      <c r="A239" s="2">
        <f t="shared" si="5"/>
        <v>2027</v>
      </c>
      <c r="B239" s="58">
        <v>46722</v>
      </c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55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56"/>
      <c r="AM239" s="1">
        <v>2</v>
      </c>
      <c r="AN239" s="34" t="str">
        <f>RevReqSumR!AB239</f>
        <v>Oct 2027 - Sep 2028</v>
      </c>
      <c r="AO239" s="57">
        <f>IF(B239&gt;'UpdatedRateCalc (1)'!$E$2,0,1)</f>
        <v>0</v>
      </c>
    </row>
    <row r="240" spans="1:41" hidden="1" outlineLevel="1" x14ac:dyDescent="0.2">
      <c r="A240" s="2">
        <f t="shared" si="5"/>
        <v>2028</v>
      </c>
      <c r="B240" s="58">
        <v>46753</v>
      </c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55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56"/>
      <c r="AM240" s="1">
        <v>2</v>
      </c>
      <c r="AN240" s="34" t="str">
        <f>RevReqSumR!AB240</f>
        <v>Oct 2027 - Sep 2028</v>
      </c>
      <c r="AO240" s="57">
        <f>IF(B240&gt;'UpdatedRateCalc (1)'!$E$2,0,1)</f>
        <v>0</v>
      </c>
    </row>
    <row r="241" spans="1:41" hidden="1" outlineLevel="1" x14ac:dyDescent="0.2">
      <c r="A241" s="2">
        <f t="shared" si="5"/>
        <v>2028</v>
      </c>
      <c r="B241" s="58">
        <v>46784</v>
      </c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55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56"/>
      <c r="AM241" s="1">
        <v>1</v>
      </c>
      <c r="AN241" s="34" t="str">
        <f>RevReqSumR!AB241</f>
        <v>Oct 2027 - Sep 2028</v>
      </c>
      <c r="AO241" s="57">
        <f>IF(B241&gt;'UpdatedRateCalc (1)'!$E$2,0,1)</f>
        <v>0</v>
      </c>
    </row>
    <row r="242" spans="1:41" hidden="1" outlineLevel="1" x14ac:dyDescent="0.2">
      <c r="A242" s="2">
        <f t="shared" si="5"/>
        <v>2028</v>
      </c>
      <c r="B242" s="58">
        <v>46813</v>
      </c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55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56"/>
      <c r="AM242" s="1">
        <v>2</v>
      </c>
      <c r="AN242" s="34" t="str">
        <f>RevReqSumR!AB242</f>
        <v>Oct 2027 - Sep 2028</v>
      </c>
      <c r="AO242" s="57">
        <f>IF(B242&gt;'UpdatedRateCalc (1)'!$E$2,0,1)</f>
        <v>0</v>
      </c>
    </row>
    <row r="243" spans="1:41" hidden="1" outlineLevel="1" x14ac:dyDescent="0.2">
      <c r="A243" s="2">
        <f t="shared" si="5"/>
        <v>2028</v>
      </c>
      <c r="B243" s="58">
        <v>46844</v>
      </c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55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56"/>
      <c r="AM243" s="1">
        <v>2</v>
      </c>
      <c r="AN243" s="34" t="str">
        <f>RevReqSumR!AB243</f>
        <v>Oct 2027 - Sep 2028</v>
      </c>
      <c r="AO243" s="57">
        <f>IF(B243&gt;'UpdatedRateCalc (1)'!$E$2,0,1)</f>
        <v>0</v>
      </c>
    </row>
    <row r="244" spans="1:41" hidden="1" outlineLevel="1" x14ac:dyDescent="0.2">
      <c r="A244" s="2">
        <f t="shared" si="5"/>
        <v>2028</v>
      </c>
      <c r="B244" s="58">
        <v>46874</v>
      </c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55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56"/>
      <c r="AM244" s="1">
        <v>2</v>
      </c>
      <c r="AN244" s="34" t="str">
        <f>RevReqSumR!AB244</f>
        <v>Oct 2027 - Sep 2028</v>
      </c>
      <c r="AO244" s="57">
        <f>IF(B244&gt;'UpdatedRateCalc (1)'!$E$2,0,1)</f>
        <v>0</v>
      </c>
    </row>
    <row r="245" spans="1:41" hidden="1" outlineLevel="1" x14ac:dyDescent="0.2">
      <c r="A245" s="2">
        <f t="shared" si="5"/>
        <v>2028</v>
      </c>
      <c r="B245" s="58">
        <v>46905</v>
      </c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55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56"/>
      <c r="AM245" s="1">
        <v>2</v>
      </c>
      <c r="AN245" s="34" t="str">
        <f>RevReqSumR!AB245</f>
        <v>Oct 2027 - Sep 2028</v>
      </c>
      <c r="AO245" s="57">
        <f>IF(B245&gt;'UpdatedRateCalc (1)'!$E$2,0,1)</f>
        <v>0</v>
      </c>
    </row>
    <row r="246" spans="1:41" hidden="1" outlineLevel="1" x14ac:dyDescent="0.2">
      <c r="A246" s="2">
        <f t="shared" si="5"/>
        <v>2028</v>
      </c>
      <c r="B246" s="58">
        <v>46935</v>
      </c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55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56"/>
      <c r="AM246" s="1">
        <v>1</v>
      </c>
      <c r="AN246" s="34" t="str">
        <f>RevReqSumR!AB246</f>
        <v>Oct 2027 - Sep 2028</v>
      </c>
      <c r="AO246" s="57">
        <f>IF(B246&gt;'UpdatedRateCalc (1)'!$E$2,0,1)</f>
        <v>0</v>
      </c>
    </row>
    <row r="247" spans="1:41" hidden="1" outlineLevel="1" x14ac:dyDescent="0.2">
      <c r="A247" s="2">
        <f t="shared" si="5"/>
        <v>2028</v>
      </c>
      <c r="B247" s="58">
        <v>46966</v>
      </c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55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56"/>
      <c r="AM247" s="1">
        <v>2</v>
      </c>
      <c r="AN247" s="34" t="str">
        <f>RevReqSumR!AB247</f>
        <v>Oct 2027 - Sep 2028</v>
      </c>
      <c r="AO247" s="57">
        <f>IF(B247&gt;'UpdatedRateCalc (1)'!$E$2,0,1)</f>
        <v>0</v>
      </c>
    </row>
    <row r="248" spans="1:41" hidden="1" outlineLevel="1" x14ac:dyDescent="0.2">
      <c r="A248" s="2">
        <f t="shared" si="5"/>
        <v>2028</v>
      </c>
      <c r="B248" s="58">
        <v>46997</v>
      </c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55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56"/>
      <c r="AM248" s="1">
        <v>2</v>
      </c>
      <c r="AN248" s="34" t="str">
        <f>RevReqSumR!AB248</f>
        <v>Oct 2027 - Sep 2028</v>
      </c>
      <c r="AO248" s="57">
        <f>IF(B248&gt;'UpdatedRateCalc (1)'!$E$2,0,1)</f>
        <v>0</v>
      </c>
    </row>
    <row r="249" spans="1:41" hidden="1" outlineLevel="1" x14ac:dyDescent="0.2">
      <c r="A249" s="2">
        <f t="shared" si="5"/>
        <v>2028</v>
      </c>
      <c r="B249" s="58">
        <v>47027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55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56"/>
      <c r="AM249" s="1">
        <v>2</v>
      </c>
      <c r="AN249" s="34" t="str">
        <f>RevReqSumR!AB249</f>
        <v>Oct 2028 - Sep 2029</v>
      </c>
      <c r="AO249" s="57">
        <f>IF(B249&gt;'UpdatedRateCalc (1)'!$E$2,0,1)</f>
        <v>0</v>
      </c>
    </row>
    <row r="250" spans="1:41" hidden="1" outlineLevel="1" x14ac:dyDescent="0.2">
      <c r="A250" s="2">
        <f t="shared" si="5"/>
        <v>2028</v>
      </c>
      <c r="B250" s="58">
        <v>47058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55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56"/>
      <c r="AM250" s="1">
        <v>2</v>
      </c>
      <c r="AN250" s="34" t="str">
        <f>RevReqSumR!AB250</f>
        <v>Oct 2028 - Sep 2029</v>
      </c>
      <c r="AO250" s="57">
        <f>IF(B250&gt;'UpdatedRateCalc (1)'!$E$2,0,1)</f>
        <v>0</v>
      </c>
    </row>
    <row r="251" spans="1:41" hidden="1" outlineLevel="1" x14ac:dyDescent="0.2">
      <c r="A251" s="2">
        <f t="shared" si="5"/>
        <v>2028</v>
      </c>
      <c r="B251" s="58">
        <v>47088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55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56"/>
      <c r="AM251" s="1">
        <v>1</v>
      </c>
      <c r="AN251" s="34" t="str">
        <f>RevReqSumR!AB251</f>
        <v>Oct 2028 - Sep 2029</v>
      </c>
      <c r="AO251" s="57">
        <f>IF(B251&gt;'UpdatedRateCalc (1)'!$E$2,0,1)</f>
        <v>0</v>
      </c>
    </row>
    <row r="252" spans="1:41" hidden="1" outlineLevel="1" x14ac:dyDescent="0.2">
      <c r="A252" s="2">
        <f t="shared" si="5"/>
        <v>2029</v>
      </c>
      <c r="B252" s="58">
        <v>47119</v>
      </c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55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56"/>
      <c r="AM252" s="1">
        <v>2</v>
      </c>
      <c r="AN252" s="34" t="str">
        <f>RevReqSumR!AB252</f>
        <v>Oct 2028 - Sep 2029</v>
      </c>
      <c r="AO252" s="57">
        <f>IF(B252&gt;'UpdatedRateCalc (1)'!$E$2,0,1)</f>
        <v>0</v>
      </c>
    </row>
    <row r="253" spans="1:41" hidden="1" outlineLevel="1" x14ac:dyDescent="0.2">
      <c r="A253" s="2">
        <f t="shared" si="5"/>
        <v>2029</v>
      </c>
      <c r="B253" s="58">
        <v>47150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55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56"/>
      <c r="AM253" s="1">
        <v>2</v>
      </c>
      <c r="AN253" s="34" t="str">
        <f>RevReqSumR!AB253</f>
        <v>Oct 2028 - Sep 2029</v>
      </c>
      <c r="AO253" s="57">
        <f>IF(B253&gt;'UpdatedRateCalc (1)'!$E$2,0,1)</f>
        <v>0</v>
      </c>
    </row>
    <row r="254" spans="1:41" hidden="1" outlineLevel="1" x14ac:dyDescent="0.2">
      <c r="A254" s="2">
        <f t="shared" si="5"/>
        <v>2029</v>
      </c>
      <c r="B254" s="58">
        <v>47178</v>
      </c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55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56"/>
      <c r="AM254" s="1">
        <v>2</v>
      </c>
      <c r="AN254" s="34" t="str">
        <f>RevReqSumR!AB254</f>
        <v>Oct 2028 - Sep 2029</v>
      </c>
      <c r="AO254" s="57">
        <f>IF(B254&gt;'UpdatedRateCalc (1)'!$E$2,0,1)</f>
        <v>0</v>
      </c>
    </row>
    <row r="255" spans="1:41" hidden="1" outlineLevel="1" x14ac:dyDescent="0.2">
      <c r="A255" s="2">
        <f t="shared" si="5"/>
        <v>2029</v>
      </c>
      <c r="B255" s="58">
        <v>47209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55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56"/>
      <c r="AM255" s="1">
        <v>2</v>
      </c>
      <c r="AN255" s="34" t="str">
        <f>RevReqSumR!AB255</f>
        <v>Oct 2028 - Sep 2029</v>
      </c>
      <c r="AO255" s="57">
        <f>IF(B255&gt;'UpdatedRateCalc (1)'!$E$2,0,1)</f>
        <v>0</v>
      </c>
    </row>
    <row r="256" spans="1:41" hidden="1" outlineLevel="1" x14ac:dyDescent="0.2">
      <c r="A256" s="2">
        <f t="shared" si="5"/>
        <v>2029</v>
      </c>
      <c r="B256" s="58">
        <v>47239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55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56"/>
      <c r="AM256" s="1">
        <v>1</v>
      </c>
      <c r="AN256" s="34" t="str">
        <f>RevReqSumR!AB256</f>
        <v>Oct 2028 - Sep 2029</v>
      </c>
      <c r="AO256" s="57">
        <f>IF(B256&gt;'UpdatedRateCalc (1)'!$E$2,0,1)</f>
        <v>0</v>
      </c>
    </row>
    <row r="257" spans="1:41" hidden="1" outlineLevel="1" x14ac:dyDescent="0.2">
      <c r="A257" s="2">
        <f t="shared" si="5"/>
        <v>2029</v>
      </c>
      <c r="B257" s="58">
        <v>47270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55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56"/>
      <c r="AM257" s="1">
        <v>2</v>
      </c>
      <c r="AN257" s="34" t="str">
        <f>RevReqSumR!AB257</f>
        <v>Oct 2028 - Sep 2029</v>
      </c>
      <c r="AO257" s="57">
        <f>IF(B257&gt;'UpdatedRateCalc (1)'!$E$2,0,1)</f>
        <v>0</v>
      </c>
    </row>
    <row r="258" spans="1:41" hidden="1" outlineLevel="1" x14ac:dyDescent="0.2">
      <c r="A258" s="2">
        <f t="shared" si="5"/>
        <v>2029</v>
      </c>
      <c r="B258" s="58">
        <v>47300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55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56"/>
      <c r="AM258" s="1">
        <v>2</v>
      </c>
      <c r="AN258" s="34" t="str">
        <f>RevReqSumR!AB258</f>
        <v>Oct 2028 - Sep 2029</v>
      </c>
      <c r="AO258" s="57">
        <f>IF(B258&gt;'UpdatedRateCalc (1)'!$E$2,0,1)</f>
        <v>0</v>
      </c>
    </row>
    <row r="259" spans="1:41" hidden="1" outlineLevel="1" x14ac:dyDescent="0.2">
      <c r="A259" s="2">
        <f t="shared" si="5"/>
        <v>2029</v>
      </c>
      <c r="B259" s="58">
        <v>47331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55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56"/>
      <c r="AM259" s="1">
        <v>2</v>
      </c>
      <c r="AN259" s="34" t="str">
        <f>RevReqSumR!AB259</f>
        <v>Oct 2028 - Sep 2029</v>
      </c>
      <c r="AO259" s="57">
        <f>IF(B259&gt;'UpdatedRateCalc (1)'!$E$2,0,1)</f>
        <v>0</v>
      </c>
    </row>
    <row r="260" spans="1:41" hidden="1" outlineLevel="1" x14ac:dyDescent="0.2">
      <c r="A260" s="2">
        <f t="shared" si="5"/>
        <v>2029</v>
      </c>
      <c r="B260" s="58">
        <v>47362</v>
      </c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55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56"/>
      <c r="AM260" s="1">
        <v>2</v>
      </c>
      <c r="AN260" s="34" t="str">
        <f>RevReqSumR!AB260</f>
        <v>Oct 2028 - Sep 2029</v>
      </c>
      <c r="AO260" s="57">
        <f>IF(B260&gt;'UpdatedRateCalc (1)'!$E$2,0,1)</f>
        <v>0</v>
      </c>
    </row>
    <row r="261" spans="1:41" hidden="1" outlineLevel="1" x14ac:dyDescent="0.2">
      <c r="A261" s="2">
        <f t="shared" si="5"/>
        <v>2029</v>
      </c>
      <c r="B261" s="58">
        <v>47392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55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56"/>
      <c r="AM261" s="1">
        <v>1</v>
      </c>
      <c r="AN261" s="34" t="str">
        <f>RevReqSumR!AB261</f>
        <v>Oct 2029 - Sep 2030</v>
      </c>
      <c r="AO261" s="57">
        <f>IF(B261&gt;'UpdatedRateCalc (1)'!$E$2,0,1)</f>
        <v>0</v>
      </c>
    </row>
    <row r="262" spans="1:41" hidden="1" outlineLevel="1" x14ac:dyDescent="0.2">
      <c r="A262" s="2">
        <f t="shared" si="5"/>
        <v>2029</v>
      </c>
      <c r="B262" s="58">
        <v>47423</v>
      </c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55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56"/>
      <c r="AM262" s="1">
        <v>2</v>
      </c>
      <c r="AN262" s="34" t="str">
        <f>RevReqSumR!AB262</f>
        <v>Oct 2029 - Sep 2030</v>
      </c>
      <c r="AO262" s="57">
        <f>IF(B262&gt;'UpdatedRateCalc (1)'!$E$2,0,1)</f>
        <v>0</v>
      </c>
    </row>
    <row r="263" spans="1:41" hidden="1" outlineLevel="1" x14ac:dyDescent="0.2">
      <c r="A263" s="2">
        <f t="shared" si="5"/>
        <v>2029</v>
      </c>
      <c r="B263" s="58">
        <v>47453</v>
      </c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55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56"/>
      <c r="AM263" s="1">
        <v>2</v>
      </c>
      <c r="AN263" s="34" t="str">
        <f>RevReqSumR!AB263</f>
        <v>Oct 2029 - Sep 2030</v>
      </c>
      <c r="AO263" s="57">
        <f>IF(B263&gt;'UpdatedRateCalc (1)'!$E$2,0,1)</f>
        <v>0</v>
      </c>
    </row>
    <row r="264" spans="1:41" hidden="1" outlineLevel="1" x14ac:dyDescent="0.2">
      <c r="B264" s="58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55"/>
      <c r="S264" s="55"/>
      <c r="T264" s="55"/>
      <c r="U264" s="37"/>
      <c r="V264" s="55"/>
      <c r="W264" s="55"/>
      <c r="X264" s="55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5"/>
      <c r="AK264" s="35"/>
    </row>
    <row r="265" spans="1:41" s="40" customFormat="1" ht="76.5" collapsed="1" x14ac:dyDescent="0.25">
      <c r="B265" s="60"/>
      <c r="C265" s="42" t="s">
        <v>109</v>
      </c>
      <c r="D265" s="42" t="s">
        <v>109</v>
      </c>
      <c r="E265" s="61" t="s">
        <v>110</v>
      </c>
      <c r="F265" s="43" t="s">
        <v>111</v>
      </c>
      <c r="G265" s="43" t="s">
        <v>112</v>
      </c>
      <c r="H265" s="43" t="s">
        <v>113</v>
      </c>
      <c r="I265" s="43" t="s">
        <v>114</v>
      </c>
      <c r="J265" s="43" t="s">
        <v>115</v>
      </c>
      <c r="K265" s="43" t="s">
        <v>116</v>
      </c>
      <c r="L265" s="43" t="s">
        <v>117</v>
      </c>
      <c r="M265" s="43" t="s">
        <v>118</v>
      </c>
      <c r="N265" s="43" t="s">
        <v>119</v>
      </c>
      <c r="O265" s="43" t="s">
        <v>120</v>
      </c>
      <c r="P265" s="43" t="s">
        <v>121</v>
      </c>
      <c r="Q265" s="42" t="s">
        <v>66</v>
      </c>
      <c r="R265" s="62" t="s">
        <v>122</v>
      </c>
      <c r="S265" s="62" t="s">
        <v>123</v>
      </c>
      <c r="T265" s="62" t="s">
        <v>124</v>
      </c>
      <c r="U265" s="43" t="s">
        <v>125</v>
      </c>
      <c r="V265" s="62" t="s">
        <v>126</v>
      </c>
      <c r="W265" s="62" t="s">
        <v>127</v>
      </c>
      <c r="X265" s="62" t="s">
        <v>128</v>
      </c>
      <c r="Y265" s="43" t="s">
        <v>129</v>
      </c>
      <c r="Z265" s="43" t="s">
        <v>130</v>
      </c>
      <c r="AA265" s="42" t="s">
        <v>131</v>
      </c>
      <c r="AB265" s="43" t="s">
        <v>132</v>
      </c>
      <c r="AC265" s="43" t="s">
        <v>133</v>
      </c>
      <c r="AD265" s="42" t="s">
        <v>175</v>
      </c>
      <c r="AE265" s="63" t="s">
        <v>134</v>
      </c>
      <c r="AF265" s="43" t="s">
        <v>135</v>
      </c>
      <c r="AG265" s="43" t="s">
        <v>136</v>
      </c>
      <c r="AH265" s="43" t="s">
        <v>137</v>
      </c>
      <c r="AI265" s="42" t="s">
        <v>109</v>
      </c>
      <c r="AJ265" s="43" t="s">
        <v>138</v>
      </c>
      <c r="AK265" s="64" t="s">
        <v>139</v>
      </c>
    </row>
    <row r="266" spans="1:41" s="29" customFormat="1" ht="24.75" customHeight="1" x14ac:dyDescent="0.2">
      <c r="B266" s="53" t="s">
        <v>76</v>
      </c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</row>
    <row r="267" spans="1:41" x14ac:dyDescent="0.2">
      <c r="B267" s="65">
        <v>2009</v>
      </c>
      <c r="C267" s="34">
        <f t="shared" ref="C267:H282" si="6">SUMIF($A$11:$A$264,$B267,C$11:C$264)</f>
        <v>42933843.629999995</v>
      </c>
      <c r="D267" s="34">
        <f t="shared" si="6"/>
        <v>0</v>
      </c>
      <c r="E267" s="34">
        <f t="shared" si="6"/>
        <v>1272374.1135846155</v>
      </c>
      <c r="F267" s="34">
        <f t="shared" si="6"/>
        <v>0</v>
      </c>
      <c r="G267" s="34">
        <f t="shared" si="6"/>
        <v>4557.1835846153863</v>
      </c>
      <c r="H267" s="34">
        <f t="shared" si="6"/>
        <v>1267816.9300000002</v>
      </c>
      <c r="I267" s="34"/>
      <c r="J267" s="34"/>
      <c r="K267" s="34">
        <f t="shared" ref="K267:N287" si="7">SUMIF($A$11:$A$264,$B267,K$11:K$264)</f>
        <v>2146603.7899999996</v>
      </c>
      <c r="L267" s="34">
        <f t="shared" si="7"/>
        <v>0</v>
      </c>
      <c r="M267" s="34">
        <f t="shared" si="7"/>
        <v>1209191.03</v>
      </c>
      <c r="N267" s="34">
        <f t="shared" si="7"/>
        <v>937412.75999999989</v>
      </c>
      <c r="O267" s="34">
        <f t="shared" ref="O267:Q287" si="8">VLOOKUP(DATE($B267,12,1),$B$11:$AJ$264,COLUMN()-1,FALSE)</f>
        <v>58625.900000000052</v>
      </c>
      <c r="P267" s="34">
        <f t="shared" si="8"/>
        <v>41996430.870000005</v>
      </c>
      <c r="Q267" s="34">
        <f t="shared" si="8"/>
        <v>42055056.770000003</v>
      </c>
      <c r="R267" s="34">
        <f t="shared" ref="R267:T287" si="9">SUMIF($A$11:$A$264,$B267,R$11:R$264)</f>
        <v>2143104.46</v>
      </c>
      <c r="S267" s="34">
        <f t="shared" si="9"/>
        <v>930880</v>
      </c>
      <c r="T267" s="34">
        <f t="shared" si="9"/>
        <v>271256.43000000005</v>
      </c>
      <c r="U267" s="34">
        <f t="shared" ref="U267:U287" si="10">VLOOKUP(DATE($B267,12,1),$B$11:$AJ$264,COLUMN()-1,FALSE)</f>
        <v>1483480.89</v>
      </c>
      <c r="V267" s="34">
        <f t="shared" ref="V267:Y287" si="11">SUMIF($A$11:$A$264,$B267,V$11:V$264)</f>
        <v>50579.497450041104</v>
      </c>
      <c r="W267" s="55">
        <f t="shared" si="11"/>
        <v>135091.22999999998</v>
      </c>
      <c r="X267" s="34">
        <f t="shared" si="11"/>
        <v>0</v>
      </c>
      <c r="Y267" s="34">
        <f t="shared" si="11"/>
        <v>3499.3399999999901</v>
      </c>
      <c r="Z267" s="34">
        <f t="shared" ref="Z267:Z287" si="12">VLOOKUP(DATE($B267,12,1),$B$11:$AJ$264,COLUMN()-1,FALSE)</f>
        <v>0</v>
      </c>
      <c r="AA267" s="34">
        <f t="shared" ref="AA267:AA287" si="13">SUMIF($A$11:$A$264,$B267,AA$11:AA$264)</f>
        <v>0</v>
      </c>
      <c r="AB267" s="34">
        <f t="shared" ref="AB267:AC287" si="14">VLOOKUP(DATE($B267,12,1),$B$11:$AJ$264,COLUMN()-1,FALSE)</f>
        <v>0</v>
      </c>
      <c r="AC267" s="34">
        <f t="shared" si="14"/>
        <v>0</v>
      </c>
      <c r="AD267" s="34">
        <f t="shared" ref="AD267:AE287" si="15">SUMIF($A$11:$A$264,$B267,AD$11:AD$264)</f>
        <v>0</v>
      </c>
      <c r="AE267" s="34">
        <f t="shared" si="15"/>
        <v>0</v>
      </c>
      <c r="AF267" s="34">
        <f t="shared" ref="AF267:AG287" si="16">VLOOKUP(DATE($B267,12,1),$B$11:$AJ$264,COLUMN()-1,FALSE)</f>
        <v>0</v>
      </c>
      <c r="AG267" s="34">
        <f t="shared" si="16"/>
        <v>0</v>
      </c>
      <c r="AH267" s="34">
        <f t="shared" ref="AH267:AK287" si="17">SUMIF($A$11:$A$264,$B267,AH$11:AH$264)</f>
        <v>0</v>
      </c>
      <c r="AI267" s="34">
        <f t="shared" si="17"/>
        <v>505553.5799999999</v>
      </c>
      <c r="AJ267" s="34">
        <f t="shared" si="17"/>
        <v>428024.40103465633</v>
      </c>
      <c r="AK267" s="34">
        <f t="shared" si="17"/>
        <v>428024.40103465633</v>
      </c>
      <c r="AM267" s="29">
        <v>2</v>
      </c>
      <c r="AN267" s="29"/>
      <c r="AO267" s="29"/>
    </row>
    <row r="268" spans="1:41" x14ac:dyDescent="0.2">
      <c r="B268" s="65">
        <f t="shared" ref="B268:B287" si="18">B267+1</f>
        <v>2010</v>
      </c>
      <c r="C268" s="34">
        <f t="shared" si="6"/>
        <v>24212267.719999999</v>
      </c>
      <c r="D268" s="34">
        <f t="shared" si="6"/>
        <v>0</v>
      </c>
      <c r="E268" s="34">
        <f t="shared" si="6"/>
        <v>5633081.2245230777</v>
      </c>
      <c r="F268" s="34">
        <f t="shared" si="6"/>
        <v>0</v>
      </c>
      <c r="G268" s="34">
        <f t="shared" si="6"/>
        <v>74528.834523076934</v>
      </c>
      <c r="H268" s="34">
        <f t="shared" si="6"/>
        <v>5558552.3900000006</v>
      </c>
      <c r="I268" s="34"/>
      <c r="J268" s="34"/>
      <c r="K268" s="34">
        <f t="shared" si="7"/>
        <v>9411251.7599999998</v>
      </c>
      <c r="L268" s="34">
        <f t="shared" si="7"/>
        <v>26679.829999999998</v>
      </c>
      <c r="M268" s="34">
        <f t="shared" si="7"/>
        <v>5617178.290000001</v>
      </c>
      <c r="N268" s="34">
        <f t="shared" si="7"/>
        <v>3820753.2999999993</v>
      </c>
      <c r="O268" s="34">
        <f t="shared" si="8"/>
        <v>0</v>
      </c>
      <c r="P268" s="34">
        <f t="shared" si="8"/>
        <v>62387945.289999999</v>
      </c>
      <c r="Q268" s="34">
        <f t="shared" si="8"/>
        <v>62387945.289999999</v>
      </c>
      <c r="R268" s="34">
        <f t="shared" si="9"/>
        <v>9412631.75</v>
      </c>
      <c r="S268" s="34">
        <f t="shared" si="9"/>
        <v>9759306.4199999999</v>
      </c>
      <c r="T268" s="34">
        <f t="shared" si="9"/>
        <v>1499492.8000000003</v>
      </c>
      <c r="U268" s="34">
        <f t="shared" si="10"/>
        <v>2636299.0200000014</v>
      </c>
      <c r="V268" s="34">
        <f t="shared" si="11"/>
        <v>192840.78603236986</v>
      </c>
      <c r="W268" s="55">
        <f t="shared" si="11"/>
        <v>203400.65</v>
      </c>
      <c r="X268" s="34">
        <f t="shared" si="11"/>
        <v>0</v>
      </c>
      <c r="Y268" s="34">
        <f t="shared" si="11"/>
        <v>0</v>
      </c>
      <c r="Z268" s="34">
        <f t="shared" si="12"/>
        <v>0</v>
      </c>
      <c r="AA268" s="34">
        <f t="shared" si="13"/>
        <v>0</v>
      </c>
      <c r="AB268" s="34">
        <f t="shared" si="14"/>
        <v>0</v>
      </c>
      <c r="AC268" s="34">
        <f t="shared" si="14"/>
        <v>0</v>
      </c>
      <c r="AD268" s="34">
        <f t="shared" si="15"/>
        <v>0</v>
      </c>
      <c r="AE268" s="34">
        <f t="shared" si="15"/>
        <v>0</v>
      </c>
      <c r="AF268" s="34">
        <f t="shared" si="16"/>
        <v>0</v>
      </c>
      <c r="AG268" s="34">
        <f t="shared" si="16"/>
        <v>0</v>
      </c>
      <c r="AH268" s="34">
        <f t="shared" si="17"/>
        <v>0</v>
      </c>
      <c r="AI268" s="34">
        <f t="shared" si="17"/>
        <v>258524.91999999998</v>
      </c>
      <c r="AJ268" s="34">
        <f t="shared" si="17"/>
        <v>-770197.60944455338</v>
      </c>
      <c r="AK268" s="34">
        <f t="shared" si="17"/>
        <v>-770197.60944455338</v>
      </c>
      <c r="AM268" s="29">
        <v>2</v>
      </c>
      <c r="AN268" s="29"/>
      <c r="AO268" s="29"/>
    </row>
    <row r="269" spans="1:41" x14ac:dyDescent="0.2">
      <c r="A269" s="45"/>
      <c r="B269" s="65">
        <f t="shared" si="18"/>
        <v>2011</v>
      </c>
      <c r="C269" s="34">
        <f t="shared" si="6"/>
        <v>15594694</v>
      </c>
      <c r="D269" s="34">
        <f t="shared" si="6"/>
        <v>0</v>
      </c>
      <c r="E269" s="34">
        <f t="shared" si="6"/>
        <v>7594845.8254923085</v>
      </c>
      <c r="F269" s="34">
        <f t="shared" si="6"/>
        <v>0</v>
      </c>
      <c r="G269" s="34">
        <f t="shared" si="6"/>
        <v>121125.17549230772</v>
      </c>
      <c r="H269" s="34">
        <f t="shared" si="6"/>
        <v>7473720.6499999994</v>
      </c>
      <c r="I269" s="34"/>
      <c r="J269" s="34"/>
      <c r="K269" s="34">
        <f t="shared" si="7"/>
        <v>12280357.770000001</v>
      </c>
      <c r="L269" s="34">
        <f t="shared" si="7"/>
        <v>76573.95</v>
      </c>
      <c r="M269" s="34">
        <f t="shared" si="7"/>
        <v>7429658.459999999</v>
      </c>
      <c r="N269" s="34">
        <f t="shared" si="7"/>
        <v>4927273.2600000007</v>
      </c>
      <c r="O269" s="34">
        <f t="shared" si="8"/>
        <v>44062.189999999944</v>
      </c>
      <c r="P269" s="34">
        <f t="shared" si="8"/>
        <v>73055366.030000001</v>
      </c>
      <c r="Q269" s="34">
        <f t="shared" si="8"/>
        <v>73099428.219999999</v>
      </c>
      <c r="R269" s="34">
        <f t="shared" si="9"/>
        <v>11724978.92</v>
      </c>
      <c r="S269" s="34">
        <f t="shared" si="9"/>
        <v>9221083.5899999999</v>
      </c>
      <c r="T269" s="34">
        <f t="shared" si="9"/>
        <v>-3344976.720000138</v>
      </c>
      <c r="U269" s="34">
        <f t="shared" si="10"/>
        <v>1795217.6299998639</v>
      </c>
      <c r="V269" s="34">
        <f t="shared" si="11"/>
        <v>350276.88179500145</v>
      </c>
      <c r="W269" s="55">
        <f t="shared" si="11"/>
        <v>285220.05</v>
      </c>
      <c r="X269" s="34">
        <f t="shared" si="11"/>
        <v>0</v>
      </c>
      <c r="Y269" s="34">
        <f t="shared" si="11"/>
        <v>559489.04</v>
      </c>
      <c r="Z269" s="34">
        <f t="shared" si="12"/>
        <v>0</v>
      </c>
      <c r="AA269" s="34">
        <f t="shared" si="13"/>
        <v>0</v>
      </c>
      <c r="AB269" s="34">
        <f t="shared" si="14"/>
        <v>0</v>
      </c>
      <c r="AC269" s="34">
        <f t="shared" si="14"/>
        <v>0</v>
      </c>
      <c r="AD269" s="34">
        <f t="shared" si="15"/>
        <v>0</v>
      </c>
      <c r="AE269" s="34">
        <f t="shared" si="15"/>
        <v>0</v>
      </c>
      <c r="AF269" s="34">
        <f t="shared" si="16"/>
        <v>0</v>
      </c>
      <c r="AG269" s="34">
        <f t="shared" si="16"/>
        <v>0</v>
      </c>
      <c r="AH269" s="34">
        <f t="shared" si="17"/>
        <v>0</v>
      </c>
      <c r="AI269" s="34">
        <f t="shared" si="17"/>
        <v>127415.19</v>
      </c>
      <c r="AJ269" s="34">
        <f t="shared" si="17"/>
        <v>4788503.0572874481</v>
      </c>
      <c r="AK269" s="34">
        <f t="shared" si="17"/>
        <v>4788503.0572874472</v>
      </c>
      <c r="AM269" s="29">
        <v>2</v>
      </c>
      <c r="AN269" s="29"/>
      <c r="AO269" s="29"/>
    </row>
    <row r="270" spans="1:41" x14ac:dyDescent="0.2">
      <c r="A270" s="45"/>
      <c r="B270" s="65">
        <f t="shared" si="18"/>
        <v>2012</v>
      </c>
      <c r="C270" s="34">
        <f t="shared" si="6"/>
        <v>16936</v>
      </c>
      <c r="D270" s="34">
        <f t="shared" si="6"/>
        <v>0</v>
      </c>
      <c r="E270" s="34">
        <f t="shared" si="6"/>
        <v>7893122.7902307687</v>
      </c>
      <c r="F270" s="34">
        <f t="shared" si="6"/>
        <v>0</v>
      </c>
      <c r="G270" s="34">
        <f t="shared" si="6"/>
        <v>112033.39023076925</v>
      </c>
      <c r="H270" s="34">
        <f t="shared" si="6"/>
        <v>7781089.4000000004</v>
      </c>
      <c r="I270" s="34"/>
      <c r="J270" s="34"/>
      <c r="K270" s="34">
        <f t="shared" si="7"/>
        <v>12500100</v>
      </c>
      <c r="L270" s="34">
        <f t="shared" si="7"/>
        <v>146203.94</v>
      </c>
      <c r="M270" s="34">
        <f t="shared" si="7"/>
        <v>7678211.6799999997</v>
      </c>
      <c r="N270" s="34">
        <f t="shared" si="7"/>
        <v>4968092.26</v>
      </c>
      <c r="O270" s="34">
        <f t="shared" si="8"/>
        <v>146939.90999999992</v>
      </c>
      <c r="P270" s="34">
        <f t="shared" si="8"/>
        <v>68104209.769999996</v>
      </c>
      <c r="Q270" s="34">
        <f t="shared" si="8"/>
        <v>68251149.679999992</v>
      </c>
      <c r="R270" s="34">
        <f t="shared" si="9"/>
        <v>8533307.3100000005</v>
      </c>
      <c r="S270" s="34">
        <f t="shared" si="9"/>
        <v>3309808.9799999995</v>
      </c>
      <c r="T270" s="34">
        <f t="shared" si="9"/>
        <v>-5730793.4900000002</v>
      </c>
      <c r="U270" s="34">
        <f t="shared" si="10"/>
        <v>1287922.4699998638</v>
      </c>
      <c r="V270" s="34">
        <f t="shared" si="11"/>
        <v>156292.78008431071</v>
      </c>
      <c r="W270" s="55">
        <f t="shared" si="11"/>
        <v>108511.05</v>
      </c>
      <c r="X270" s="34">
        <f t="shared" si="11"/>
        <v>0</v>
      </c>
      <c r="Y270" s="34">
        <f t="shared" si="11"/>
        <v>3967845.2699999996</v>
      </c>
      <c r="Z270" s="34">
        <f t="shared" si="12"/>
        <v>0</v>
      </c>
      <c r="AA270" s="34">
        <f t="shared" si="13"/>
        <v>0</v>
      </c>
      <c r="AB270" s="34">
        <f t="shared" si="14"/>
        <v>0</v>
      </c>
      <c r="AC270" s="34">
        <f t="shared" si="14"/>
        <v>0</v>
      </c>
      <c r="AD270" s="34">
        <f t="shared" si="15"/>
        <v>0</v>
      </c>
      <c r="AE270" s="34">
        <f t="shared" si="15"/>
        <v>0</v>
      </c>
      <c r="AF270" s="34">
        <f t="shared" si="16"/>
        <v>0</v>
      </c>
      <c r="AG270" s="34">
        <f t="shared" si="16"/>
        <v>0</v>
      </c>
      <c r="AH270" s="34">
        <f t="shared" si="17"/>
        <v>0</v>
      </c>
      <c r="AI270" s="34">
        <f t="shared" si="17"/>
        <v>68188.710000000006</v>
      </c>
      <c r="AJ270" s="34">
        <f t="shared" si="17"/>
        <v>10143664.690315081</v>
      </c>
      <c r="AK270" s="34">
        <f t="shared" si="17"/>
        <v>10143664.690315081</v>
      </c>
      <c r="AM270" s="29">
        <v>2</v>
      </c>
      <c r="AN270" s="29"/>
      <c r="AO270" s="29"/>
    </row>
    <row r="271" spans="1:41" x14ac:dyDescent="0.2">
      <c r="B271" s="65">
        <f t="shared" si="18"/>
        <v>2013</v>
      </c>
      <c r="C271" s="34">
        <f t="shared" si="6"/>
        <v>0</v>
      </c>
      <c r="D271" s="34">
        <f t="shared" si="6"/>
        <v>0</v>
      </c>
      <c r="E271" s="34">
        <f t="shared" si="6"/>
        <v>7400846.5332923075</v>
      </c>
      <c r="F271" s="34">
        <f t="shared" si="6"/>
        <v>0</v>
      </c>
      <c r="G271" s="34">
        <f t="shared" si="6"/>
        <v>94636.023292307684</v>
      </c>
      <c r="H271" s="34">
        <f t="shared" si="6"/>
        <v>7306210.5100000007</v>
      </c>
      <c r="I271" s="34"/>
      <c r="J271" s="34"/>
      <c r="K271" s="34">
        <f t="shared" si="7"/>
        <v>11936750</v>
      </c>
      <c r="L271" s="34">
        <f t="shared" si="7"/>
        <v>78492</v>
      </c>
      <c r="M271" s="34">
        <f t="shared" si="7"/>
        <v>7453150.4199999999</v>
      </c>
      <c r="N271" s="34">
        <f t="shared" si="7"/>
        <v>4562091.580000001</v>
      </c>
      <c r="O271" s="34">
        <f t="shared" si="8"/>
        <v>0</v>
      </c>
      <c r="P271" s="34">
        <f t="shared" si="8"/>
        <v>63542118.189999998</v>
      </c>
      <c r="Q271" s="34">
        <f t="shared" si="8"/>
        <v>63542118.189999998</v>
      </c>
      <c r="R271" s="34">
        <f t="shared" si="9"/>
        <v>4908532.3599999994</v>
      </c>
      <c r="S271" s="34">
        <f t="shared" si="9"/>
        <v>3826635.0199999809</v>
      </c>
      <c r="T271" s="34">
        <f t="shared" si="9"/>
        <v>-2101030.7300000535</v>
      </c>
      <c r="U271" s="34">
        <f t="shared" si="10"/>
        <v>268789.07999982964</v>
      </c>
      <c r="V271" s="34">
        <f t="shared" si="11"/>
        <v>89770.396163031255</v>
      </c>
      <c r="W271" s="55">
        <f t="shared" si="11"/>
        <v>37127.35</v>
      </c>
      <c r="X271" s="34">
        <f t="shared" si="11"/>
        <v>0</v>
      </c>
      <c r="Y271" s="34">
        <f t="shared" si="11"/>
        <v>7028217.6400000006</v>
      </c>
      <c r="Z271" s="34">
        <f t="shared" si="12"/>
        <v>0</v>
      </c>
      <c r="AA271" s="34">
        <f t="shared" si="13"/>
        <v>0</v>
      </c>
      <c r="AB271" s="34">
        <f t="shared" si="14"/>
        <v>0</v>
      </c>
      <c r="AC271" s="34">
        <f t="shared" si="14"/>
        <v>0</v>
      </c>
      <c r="AD271" s="34">
        <f t="shared" si="15"/>
        <v>0</v>
      </c>
      <c r="AE271" s="34">
        <f t="shared" si="15"/>
        <v>0</v>
      </c>
      <c r="AF271" s="34">
        <f t="shared" si="16"/>
        <v>0</v>
      </c>
      <c r="AG271" s="34">
        <f t="shared" si="16"/>
        <v>0</v>
      </c>
      <c r="AH271" s="34">
        <f t="shared" si="17"/>
        <v>0</v>
      </c>
      <c r="AI271" s="34">
        <f t="shared" si="17"/>
        <v>95021.030000000013</v>
      </c>
      <c r="AJ271" s="34">
        <f t="shared" si="17"/>
        <v>9445803.1694553923</v>
      </c>
      <c r="AK271" s="34">
        <f t="shared" si="17"/>
        <v>9445803.1694553923</v>
      </c>
      <c r="AM271" s="29">
        <v>1</v>
      </c>
      <c r="AN271" s="29"/>
      <c r="AO271" s="29"/>
    </row>
    <row r="272" spans="1:41" x14ac:dyDescent="0.2">
      <c r="B272" s="65">
        <f t="shared" si="18"/>
        <v>2014</v>
      </c>
      <c r="C272" s="34">
        <f t="shared" si="6"/>
        <v>0</v>
      </c>
      <c r="D272" s="34">
        <f t="shared" si="6"/>
        <v>0</v>
      </c>
      <c r="E272" s="34">
        <f t="shared" si="6"/>
        <v>6877305.3317230763</v>
      </c>
      <c r="F272" s="34">
        <f t="shared" si="6"/>
        <v>0</v>
      </c>
      <c r="G272" s="34">
        <f t="shared" si="6"/>
        <v>76909.991723076935</v>
      </c>
      <c r="H272" s="34">
        <f t="shared" si="6"/>
        <v>6800395.3399999999</v>
      </c>
      <c r="I272" s="34"/>
      <c r="J272" s="34"/>
      <c r="K272" s="34">
        <f t="shared" si="7"/>
        <v>11098375</v>
      </c>
      <c r="L272" s="34">
        <f t="shared" si="7"/>
        <v>417226.16000000003</v>
      </c>
      <c r="M272" s="34">
        <f t="shared" si="7"/>
        <v>6793314.3899999997</v>
      </c>
      <c r="N272" s="34">
        <f t="shared" si="7"/>
        <v>4722286.7699999996</v>
      </c>
      <c r="O272" s="34">
        <f t="shared" si="8"/>
        <v>7080.9500000000562</v>
      </c>
      <c r="P272" s="34">
        <f t="shared" si="8"/>
        <v>58819831.419999987</v>
      </c>
      <c r="Q272" s="34">
        <f t="shared" si="8"/>
        <v>58826912.36999999</v>
      </c>
      <c r="R272" s="34">
        <f t="shared" si="9"/>
        <v>4197420.3099999996</v>
      </c>
      <c r="S272" s="34">
        <f t="shared" si="9"/>
        <v>4395205.6300000269</v>
      </c>
      <c r="T272" s="34">
        <f t="shared" si="9"/>
        <v>128849.64000010298</v>
      </c>
      <c r="U272" s="34">
        <f t="shared" si="10"/>
        <v>199853.39999990608</v>
      </c>
      <c r="V272" s="34">
        <f t="shared" si="11"/>
        <v>48141.048984403897</v>
      </c>
      <c r="W272" s="55">
        <f t="shared" si="11"/>
        <v>33974.82</v>
      </c>
      <c r="X272" s="34">
        <f t="shared" si="11"/>
        <v>0</v>
      </c>
      <c r="Y272" s="34">
        <f t="shared" si="11"/>
        <v>6900954.6899999799</v>
      </c>
      <c r="Z272" s="34">
        <f t="shared" si="12"/>
        <v>0</v>
      </c>
      <c r="AA272" s="34">
        <f t="shared" si="13"/>
        <v>0</v>
      </c>
      <c r="AB272" s="34">
        <f t="shared" si="14"/>
        <v>0</v>
      </c>
      <c r="AC272" s="34">
        <f t="shared" si="14"/>
        <v>0</v>
      </c>
      <c r="AD272" s="34">
        <f t="shared" si="15"/>
        <v>0</v>
      </c>
      <c r="AE272" s="34">
        <f t="shared" si="15"/>
        <v>0</v>
      </c>
      <c r="AF272" s="34">
        <f t="shared" si="16"/>
        <v>0</v>
      </c>
      <c r="AG272" s="34">
        <f t="shared" si="16"/>
        <v>0</v>
      </c>
      <c r="AH272" s="34">
        <f t="shared" si="17"/>
        <v>0</v>
      </c>
      <c r="AI272" s="34">
        <f t="shared" si="17"/>
        <v>82769.200000000012</v>
      </c>
      <c r="AJ272" s="34">
        <f t="shared" si="17"/>
        <v>7013900.1107073575</v>
      </c>
      <c r="AK272" s="34">
        <f t="shared" si="17"/>
        <v>7013900.1107073575</v>
      </c>
      <c r="AM272" s="29">
        <v>2</v>
      </c>
      <c r="AN272" s="29"/>
      <c r="AO272" s="29"/>
    </row>
    <row r="273" spans="2:41" x14ac:dyDescent="0.2">
      <c r="B273" s="65">
        <f t="shared" si="18"/>
        <v>2015</v>
      </c>
      <c r="C273" s="34">
        <f t="shared" si="6"/>
        <v>0</v>
      </c>
      <c r="D273" s="34">
        <f t="shared" si="6"/>
        <v>0</v>
      </c>
      <c r="E273" s="34">
        <f t="shared" si="6"/>
        <v>6321160.073938462</v>
      </c>
      <c r="F273" s="34">
        <f t="shared" si="6"/>
        <v>0</v>
      </c>
      <c r="G273" s="34">
        <f t="shared" si="6"/>
        <v>58388.103938461536</v>
      </c>
      <c r="H273" s="34">
        <f t="shared" si="6"/>
        <v>6262771.9700000007</v>
      </c>
      <c r="I273" s="34"/>
      <c r="J273" s="34"/>
      <c r="K273" s="34">
        <f t="shared" si="7"/>
        <v>11223962.310000001</v>
      </c>
      <c r="L273" s="34">
        <f t="shared" si="7"/>
        <v>505592.66000000003</v>
      </c>
      <c r="M273" s="34">
        <f t="shared" si="7"/>
        <v>6269852.9200000009</v>
      </c>
      <c r="N273" s="34">
        <f t="shared" si="7"/>
        <v>5459702.0499999998</v>
      </c>
      <c r="O273" s="34">
        <f t="shared" si="8"/>
        <v>0</v>
      </c>
      <c r="P273" s="34">
        <f t="shared" si="8"/>
        <v>53360129.36999999</v>
      </c>
      <c r="Q273" s="34">
        <f t="shared" si="8"/>
        <v>53360129.36999999</v>
      </c>
      <c r="R273" s="34">
        <f t="shared" si="9"/>
        <v>4508403.5200000005</v>
      </c>
      <c r="S273" s="34">
        <f t="shared" si="9"/>
        <v>5726426.1811999995</v>
      </c>
      <c r="T273" s="34">
        <f t="shared" si="9"/>
        <v>1268415.9099999843</v>
      </c>
      <c r="U273" s="34">
        <f t="shared" si="10"/>
        <v>250246.64879989007</v>
      </c>
      <c r="V273" s="34">
        <f t="shared" si="11"/>
        <v>45150.680133387454</v>
      </c>
      <c r="W273" s="55">
        <f t="shared" si="11"/>
        <v>32739.089999999997</v>
      </c>
      <c r="X273" s="34">
        <f t="shared" si="11"/>
        <v>0</v>
      </c>
      <c r="Y273" s="34">
        <f t="shared" si="11"/>
        <v>6715558.7599999746</v>
      </c>
      <c r="Z273" s="34">
        <f t="shared" si="12"/>
        <v>0</v>
      </c>
      <c r="AA273" s="34">
        <f t="shared" si="13"/>
        <v>0</v>
      </c>
      <c r="AB273" s="34">
        <f t="shared" si="14"/>
        <v>0</v>
      </c>
      <c r="AC273" s="34">
        <f t="shared" si="14"/>
        <v>0</v>
      </c>
      <c r="AD273" s="34">
        <f t="shared" si="15"/>
        <v>0</v>
      </c>
      <c r="AE273" s="34">
        <f t="shared" si="15"/>
        <v>0</v>
      </c>
      <c r="AF273" s="34">
        <f t="shared" si="16"/>
        <v>0</v>
      </c>
      <c r="AG273" s="34">
        <f t="shared" si="16"/>
        <v>0</v>
      </c>
      <c r="AH273" s="34">
        <f t="shared" si="17"/>
        <v>0</v>
      </c>
      <c r="AI273" s="34">
        <f t="shared" si="17"/>
        <v>98368.129999999976</v>
      </c>
      <c r="AJ273" s="34">
        <f t="shared" si="17"/>
        <v>5681788.8540718397</v>
      </c>
      <c r="AK273" s="34">
        <f t="shared" si="17"/>
        <v>5681788.8540718397</v>
      </c>
      <c r="AM273" s="29">
        <v>2</v>
      </c>
      <c r="AN273" s="29"/>
      <c r="AO273" s="29"/>
    </row>
    <row r="274" spans="2:41" x14ac:dyDescent="0.2">
      <c r="B274" s="65">
        <f t="shared" si="18"/>
        <v>2016</v>
      </c>
      <c r="C274" s="34">
        <f t="shared" si="6"/>
        <v>0</v>
      </c>
      <c r="D274" s="34">
        <f t="shared" si="6"/>
        <v>0</v>
      </c>
      <c r="E274" s="34">
        <f t="shared" si="6"/>
        <v>5662043.7385692308</v>
      </c>
      <c r="F274" s="34">
        <f t="shared" si="6"/>
        <v>0</v>
      </c>
      <c r="G274" s="34">
        <f t="shared" si="6"/>
        <v>39216.468569230776</v>
      </c>
      <c r="H274" s="34">
        <f t="shared" si="6"/>
        <v>5622827.2700000005</v>
      </c>
      <c r="I274" s="34"/>
      <c r="J274" s="34"/>
      <c r="K274" s="34">
        <f t="shared" si="7"/>
        <v>11562986.390000001</v>
      </c>
      <c r="L274" s="34">
        <f t="shared" si="7"/>
        <v>585600.62000000011</v>
      </c>
      <c r="M274" s="34">
        <f t="shared" si="7"/>
        <v>5622827.2700000005</v>
      </c>
      <c r="N274" s="34">
        <f t="shared" si="7"/>
        <v>6525759.7399999993</v>
      </c>
      <c r="O274" s="34">
        <f t="shared" si="8"/>
        <v>0</v>
      </c>
      <c r="P274" s="34">
        <f t="shared" si="8"/>
        <v>46834369.630000003</v>
      </c>
      <c r="Q274" s="34">
        <f t="shared" si="8"/>
        <v>46834369.630000003</v>
      </c>
      <c r="R274" s="34">
        <f t="shared" si="9"/>
        <v>5666528.0300000012</v>
      </c>
      <c r="S274" s="34">
        <f t="shared" si="9"/>
        <v>6394569.3300000001</v>
      </c>
      <c r="T274" s="34">
        <f t="shared" si="9"/>
        <v>779110.57</v>
      </c>
      <c r="U274" s="34">
        <f t="shared" si="10"/>
        <v>301315.91879989021</v>
      </c>
      <c r="V274" s="34">
        <f t="shared" si="11"/>
        <v>52960.866726116168</v>
      </c>
      <c r="W274" s="55">
        <f t="shared" si="11"/>
        <v>33172.170000000006</v>
      </c>
      <c r="X274" s="34">
        <f t="shared" si="11"/>
        <v>0</v>
      </c>
      <c r="Y274" s="34">
        <f t="shared" si="11"/>
        <v>5896666.1600000011</v>
      </c>
      <c r="Z274" s="34">
        <f t="shared" si="12"/>
        <v>0</v>
      </c>
      <c r="AA274" s="34">
        <f t="shared" si="13"/>
        <v>0</v>
      </c>
      <c r="AB274" s="34">
        <f t="shared" si="14"/>
        <v>0</v>
      </c>
      <c r="AC274" s="34">
        <f t="shared" si="14"/>
        <v>0</v>
      </c>
      <c r="AD274" s="34">
        <f t="shared" si="15"/>
        <v>0</v>
      </c>
      <c r="AE274" s="34">
        <f t="shared" si="15"/>
        <v>0</v>
      </c>
      <c r="AF274" s="34">
        <f t="shared" si="16"/>
        <v>0</v>
      </c>
      <c r="AG274" s="34">
        <f t="shared" si="16"/>
        <v>0</v>
      </c>
      <c r="AH274" s="34">
        <f t="shared" si="17"/>
        <v>0</v>
      </c>
      <c r="AI274" s="34">
        <f t="shared" si="17"/>
        <v>62226.25</v>
      </c>
      <c r="AJ274" s="34">
        <f t="shared" si="17"/>
        <v>5305131.3452953463</v>
      </c>
      <c r="AK274" s="34">
        <f t="shared" si="17"/>
        <v>5305131.3452953463</v>
      </c>
      <c r="AM274" s="29">
        <v>2</v>
      </c>
      <c r="AN274" s="29"/>
      <c r="AO274" s="29"/>
    </row>
    <row r="275" spans="2:41" x14ac:dyDescent="0.2">
      <c r="B275" s="65">
        <f t="shared" si="18"/>
        <v>2017</v>
      </c>
      <c r="C275" s="34">
        <f t="shared" si="6"/>
        <v>0</v>
      </c>
      <c r="D275" s="34">
        <f t="shared" si="6"/>
        <v>0</v>
      </c>
      <c r="E275" s="34">
        <f t="shared" si="6"/>
        <v>4957804.868276923</v>
      </c>
      <c r="F275" s="34">
        <f t="shared" si="6"/>
        <v>0</v>
      </c>
      <c r="G275" s="34">
        <f t="shared" si="6"/>
        <v>22140.468276923086</v>
      </c>
      <c r="H275" s="34">
        <f t="shared" si="6"/>
        <v>4935664.4000000004</v>
      </c>
      <c r="I275" s="34"/>
      <c r="J275" s="34"/>
      <c r="K275" s="34">
        <f t="shared" si="7"/>
        <v>10674288.190000001</v>
      </c>
      <c r="L275" s="34">
        <f t="shared" si="7"/>
        <v>49546.47</v>
      </c>
      <c r="M275" s="34">
        <f t="shared" si="7"/>
        <v>4935664.4000000004</v>
      </c>
      <c r="N275" s="34">
        <f t="shared" si="7"/>
        <v>5788170.2600000007</v>
      </c>
      <c r="O275" s="34">
        <f t="shared" si="8"/>
        <v>0</v>
      </c>
      <c r="P275" s="34">
        <f t="shared" si="8"/>
        <v>41046199.370000005</v>
      </c>
      <c r="Q275" s="34">
        <f t="shared" si="8"/>
        <v>41046199.370000005</v>
      </c>
      <c r="R275" s="34">
        <f t="shared" si="9"/>
        <v>5002993.9000000004</v>
      </c>
      <c r="S275" s="34">
        <f t="shared" si="9"/>
        <v>4990300.1999999993</v>
      </c>
      <c r="T275" s="34">
        <f t="shared" si="9"/>
        <v>-69602.779999999679</v>
      </c>
      <c r="U275" s="34">
        <f t="shared" si="10"/>
        <v>244406.83879989036</v>
      </c>
      <c r="V275" s="34">
        <f t="shared" si="11"/>
        <v>65144.943018551799</v>
      </c>
      <c r="W275" s="55">
        <f t="shared" si="11"/>
        <v>23197.71456620545</v>
      </c>
      <c r="X275" s="34">
        <f t="shared" si="11"/>
        <v>0</v>
      </c>
      <c r="Y275" s="34">
        <f t="shared" si="11"/>
        <v>5671669.1399999997</v>
      </c>
      <c r="Z275" s="34">
        <f t="shared" si="12"/>
        <v>0</v>
      </c>
      <c r="AA275" s="34">
        <f t="shared" si="13"/>
        <v>0</v>
      </c>
      <c r="AB275" s="34">
        <f t="shared" si="14"/>
        <v>0</v>
      </c>
      <c r="AC275" s="34">
        <f t="shared" si="14"/>
        <v>0</v>
      </c>
      <c r="AD275" s="34">
        <f t="shared" si="15"/>
        <v>0</v>
      </c>
      <c r="AE275" s="34">
        <f t="shared" si="15"/>
        <v>0</v>
      </c>
      <c r="AF275" s="34">
        <f t="shared" si="16"/>
        <v>0</v>
      </c>
      <c r="AG275" s="34">
        <f t="shared" si="16"/>
        <v>0</v>
      </c>
      <c r="AH275" s="34">
        <f t="shared" si="17"/>
        <v>0</v>
      </c>
      <c r="AI275" s="34">
        <f t="shared" si="17"/>
        <v>73198.989999999991</v>
      </c>
      <c r="AJ275" s="34">
        <f t="shared" si="17"/>
        <v>5924954.0358616803</v>
      </c>
      <c r="AK275" s="34">
        <f t="shared" si="17"/>
        <v>5924954.0358616812</v>
      </c>
      <c r="AM275" s="29">
        <v>2</v>
      </c>
      <c r="AN275" s="29"/>
      <c r="AO275" s="29"/>
    </row>
    <row r="276" spans="2:41" x14ac:dyDescent="0.2">
      <c r="B276" s="65">
        <f t="shared" si="18"/>
        <v>2018</v>
      </c>
      <c r="C276" s="34">
        <f t="shared" si="6"/>
        <v>0</v>
      </c>
      <c r="D276" s="34">
        <f t="shared" si="6"/>
        <v>0</v>
      </c>
      <c r="E276" s="34">
        <f t="shared" si="6"/>
        <v>3706462.7041648556</v>
      </c>
      <c r="F276" s="34">
        <f t="shared" si="6"/>
        <v>-548927.35452745284</v>
      </c>
      <c r="G276" s="34">
        <f t="shared" si="6"/>
        <v>6642.5886923076905</v>
      </c>
      <c r="H276" s="34">
        <f t="shared" si="6"/>
        <v>4248747.4700000007</v>
      </c>
      <c r="I276" s="34"/>
      <c r="J276" s="34"/>
      <c r="K276" s="34">
        <f t="shared" si="7"/>
        <v>9775630.1099999994</v>
      </c>
      <c r="L276" s="34">
        <f t="shared" si="7"/>
        <v>997278.65</v>
      </c>
      <c r="M276" s="34">
        <f t="shared" si="7"/>
        <v>4248747.4700000007</v>
      </c>
      <c r="N276" s="34">
        <f t="shared" si="7"/>
        <v>6524161.29</v>
      </c>
      <c r="O276" s="34">
        <f t="shared" si="8"/>
        <v>0</v>
      </c>
      <c r="P276" s="34">
        <f t="shared" si="8"/>
        <v>34522038.080000006</v>
      </c>
      <c r="Q276" s="34">
        <f t="shared" si="8"/>
        <v>34522038.080000006</v>
      </c>
      <c r="R276" s="34">
        <f t="shared" si="9"/>
        <v>4368411.08</v>
      </c>
      <c r="S276" s="34">
        <f t="shared" si="9"/>
        <v>4685991.74</v>
      </c>
      <c r="T276" s="34">
        <f t="shared" si="9"/>
        <v>280557.05999999994</v>
      </c>
      <c r="U276" s="34">
        <f t="shared" si="10"/>
        <v>207383.23879989015</v>
      </c>
      <c r="V276" s="34">
        <f t="shared" si="11"/>
        <v>45916.37895088255</v>
      </c>
      <c r="W276" s="55">
        <f t="shared" si="11"/>
        <v>23405.550000000003</v>
      </c>
      <c r="X276" s="34">
        <f t="shared" si="11"/>
        <v>0</v>
      </c>
      <c r="Y276" s="34">
        <f t="shared" si="11"/>
        <v>5414159.1500000004</v>
      </c>
      <c r="Z276" s="34">
        <f t="shared" si="12"/>
        <v>0</v>
      </c>
      <c r="AA276" s="34">
        <f t="shared" si="13"/>
        <v>0</v>
      </c>
      <c r="AB276" s="34">
        <f t="shared" si="14"/>
        <v>0</v>
      </c>
      <c r="AC276" s="34">
        <f t="shared" si="14"/>
        <v>0</v>
      </c>
      <c r="AD276" s="34">
        <f t="shared" si="15"/>
        <v>0</v>
      </c>
      <c r="AE276" s="34">
        <f t="shared" si="15"/>
        <v>0</v>
      </c>
      <c r="AF276" s="34">
        <f t="shared" si="16"/>
        <v>0</v>
      </c>
      <c r="AG276" s="34">
        <f t="shared" si="16"/>
        <v>0</v>
      </c>
      <c r="AH276" s="34">
        <f t="shared" si="17"/>
        <v>0</v>
      </c>
      <c r="AI276" s="34">
        <f t="shared" si="17"/>
        <v>90720.41</v>
      </c>
      <c r="AJ276" s="34">
        <f t="shared" si="17"/>
        <v>4751359.663115738</v>
      </c>
      <c r="AK276" s="34">
        <f t="shared" si="17"/>
        <v>4751359.663115738</v>
      </c>
      <c r="AM276" s="29">
        <v>2</v>
      </c>
      <c r="AN276" s="29"/>
      <c r="AO276" s="29"/>
    </row>
    <row r="277" spans="2:41" x14ac:dyDescent="0.2">
      <c r="B277" s="65">
        <f t="shared" si="18"/>
        <v>2019</v>
      </c>
      <c r="C277" s="34">
        <f t="shared" si="6"/>
        <v>0</v>
      </c>
      <c r="D277" s="34">
        <f t="shared" si="6"/>
        <v>0</v>
      </c>
      <c r="E277" s="34">
        <f t="shared" si="6"/>
        <v>3067180.1043340713</v>
      </c>
      <c r="F277" s="34">
        <f t="shared" si="6"/>
        <v>-455829.50235823594</v>
      </c>
      <c r="G277" s="34">
        <f t="shared" si="6"/>
        <v>2018.8266923077024</v>
      </c>
      <c r="H277" s="34">
        <f t="shared" si="6"/>
        <v>3520990.7800000003</v>
      </c>
      <c r="I277" s="34"/>
      <c r="J277" s="34"/>
      <c r="K277" s="34">
        <f t="shared" si="7"/>
        <v>9780254.5600000005</v>
      </c>
      <c r="L277" s="34">
        <f t="shared" si="7"/>
        <v>1302883.76</v>
      </c>
      <c r="M277" s="34">
        <f t="shared" si="7"/>
        <v>3520990.7800000003</v>
      </c>
      <c r="N277" s="34">
        <f t="shared" si="7"/>
        <v>7562147.54</v>
      </c>
      <c r="O277" s="34">
        <f t="shared" si="8"/>
        <v>0</v>
      </c>
      <c r="P277" s="34">
        <f t="shared" si="8"/>
        <v>26959890.540000003</v>
      </c>
      <c r="Q277" s="34">
        <f t="shared" si="8"/>
        <v>26959890.540000003</v>
      </c>
      <c r="R277" s="34">
        <f t="shared" si="9"/>
        <v>4381869.5399999991</v>
      </c>
      <c r="S277" s="34">
        <f t="shared" si="9"/>
        <v>4694632.1899999939</v>
      </c>
      <c r="T277" s="34">
        <f t="shared" si="9"/>
        <v>328993.02000000438</v>
      </c>
      <c r="U277" s="34">
        <f t="shared" si="10"/>
        <v>223613.60879990063</v>
      </c>
      <c r="V277" s="34">
        <f t="shared" si="11"/>
        <v>69579.085822518609</v>
      </c>
      <c r="W277" s="55">
        <f t="shared" si="11"/>
        <v>24739.170000000002</v>
      </c>
      <c r="X277" s="34">
        <f t="shared" si="11"/>
        <v>0</v>
      </c>
      <c r="Y277" s="34">
        <f t="shared" si="11"/>
        <v>5330487.8899999997</v>
      </c>
      <c r="Z277" s="34">
        <f t="shared" si="12"/>
        <v>0</v>
      </c>
      <c r="AA277" s="34">
        <f t="shared" si="13"/>
        <v>0</v>
      </c>
      <c r="AB277" s="34">
        <f t="shared" si="14"/>
        <v>0</v>
      </c>
      <c r="AC277" s="34">
        <f t="shared" si="14"/>
        <v>0</v>
      </c>
      <c r="AD277" s="34">
        <f t="shared" si="15"/>
        <v>0</v>
      </c>
      <c r="AE277" s="34">
        <f t="shared" si="15"/>
        <v>0</v>
      </c>
      <c r="AF277" s="34">
        <f t="shared" si="16"/>
        <v>0</v>
      </c>
      <c r="AG277" s="34">
        <f t="shared" si="16"/>
        <v>0</v>
      </c>
      <c r="AH277" s="34">
        <f t="shared" si="17"/>
        <v>0</v>
      </c>
      <c r="AI277" s="34">
        <f t="shared" si="17"/>
        <v>92979.25</v>
      </c>
      <c r="AJ277" s="34">
        <f t="shared" si="17"/>
        <v>4734981.7001565853</v>
      </c>
      <c r="AK277" s="34">
        <f t="shared" si="17"/>
        <v>4734981.7001565862</v>
      </c>
      <c r="AM277" s="29">
        <v>1</v>
      </c>
      <c r="AN277" s="29"/>
      <c r="AO277" s="29"/>
    </row>
    <row r="278" spans="2:41" ht="12.75" customHeight="1" x14ac:dyDescent="0.2">
      <c r="B278" s="65">
        <f t="shared" si="18"/>
        <v>2020</v>
      </c>
      <c r="C278" s="34">
        <f t="shared" si="6"/>
        <v>0</v>
      </c>
      <c r="D278" s="34">
        <f t="shared" si="6"/>
        <v>0</v>
      </c>
      <c r="E278" s="34">
        <f t="shared" si="6"/>
        <v>2331671.4585535275</v>
      </c>
      <c r="F278" s="34">
        <f t="shared" si="6"/>
        <v>-347027.64010801091</v>
      </c>
      <c r="G278" s="34">
        <f t="shared" si="6"/>
        <v>421.06866153845698</v>
      </c>
      <c r="H278" s="34">
        <f t="shared" si="6"/>
        <v>2678278.0300000003</v>
      </c>
      <c r="I278" s="34"/>
      <c r="J278" s="34"/>
      <c r="K278" s="34">
        <f t="shared" si="7"/>
        <v>9276035.6999999993</v>
      </c>
      <c r="L278" s="34">
        <f t="shared" si="7"/>
        <v>360765.53</v>
      </c>
      <c r="M278" s="34">
        <f t="shared" si="7"/>
        <v>2678278.0300000003</v>
      </c>
      <c r="N278" s="34">
        <f t="shared" si="7"/>
        <v>6958523.2000000002</v>
      </c>
      <c r="O278" s="34">
        <f t="shared" si="8"/>
        <v>0</v>
      </c>
      <c r="P278" s="34">
        <f t="shared" si="8"/>
        <v>20001367.340000004</v>
      </c>
      <c r="Q278" s="34">
        <f t="shared" si="8"/>
        <v>20001367.340000004</v>
      </c>
      <c r="R278" s="34">
        <f t="shared" si="9"/>
        <v>4119347.27</v>
      </c>
      <c r="S278" s="34">
        <f t="shared" si="9"/>
        <v>4543564.8300000094</v>
      </c>
      <c r="T278" s="34">
        <f t="shared" si="9"/>
        <v>393840.77999998693</v>
      </c>
      <c r="U278" s="34">
        <f t="shared" si="10"/>
        <v>193236.82879987871</v>
      </c>
      <c r="V278" s="34">
        <f t="shared" si="11"/>
        <v>69364.888450194136</v>
      </c>
      <c r="W278" s="55">
        <f t="shared" si="11"/>
        <v>10838.630000000001</v>
      </c>
      <c r="X278" s="34">
        <f t="shared" si="11"/>
        <v>0</v>
      </c>
      <c r="Y278" s="34">
        <f t="shared" si="11"/>
        <v>5155159.2700000005</v>
      </c>
      <c r="Z278" s="34">
        <f t="shared" si="12"/>
        <v>0</v>
      </c>
      <c r="AA278" s="34">
        <f t="shared" si="13"/>
        <v>0</v>
      </c>
      <c r="AB278" s="34">
        <f t="shared" si="14"/>
        <v>0</v>
      </c>
      <c r="AC278" s="34">
        <f t="shared" si="14"/>
        <v>0</v>
      </c>
      <c r="AD278" s="34">
        <f t="shared" si="15"/>
        <v>0</v>
      </c>
      <c r="AE278" s="34">
        <f t="shared" si="15"/>
        <v>0</v>
      </c>
      <c r="AF278" s="34">
        <f t="shared" si="16"/>
        <v>0</v>
      </c>
      <c r="AG278" s="34">
        <f t="shared" si="16"/>
        <v>0</v>
      </c>
      <c r="AH278" s="34">
        <f t="shared" si="17"/>
        <v>0</v>
      </c>
      <c r="AI278" s="34">
        <f t="shared" si="17"/>
        <v>67330.41</v>
      </c>
      <c r="AJ278" s="34">
        <f t="shared" si="17"/>
        <v>4562245.8470037356</v>
      </c>
      <c r="AK278" s="34">
        <f t="shared" si="17"/>
        <v>4562245.8470037347</v>
      </c>
      <c r="AM278" s="29">
        <v>2</v>
      </c>
      <c r="AN278" s="29"/>
      <c r="AO278" s="29"/>
    </row>
    <row r="279" spans="2:41" ht="12.75" customHeight="1" x14ac:dyDescent="0.2">
      <c r="B279" s="65">
        <f t="shared" si="18"/>
        <v>2021</v>
      </c>
      <c r="C279" s="34">
        <f t="shared" si="6"/>
        <v>0</v>
      </c>
      <c r="D279" s="34">
        <f t="shared" si="6"/>
        <v>0</v>
      </c>
      <c r="E279" s="34">
        <f t="shared" si="6"/>
        <v>1707300.8896074018</v>
      </c>
      <c r="F279" s="34">
        <f t="shared" si="6"/>
        <v>-254073.09708982901</v>
      </c>
      <c r="G279" s="34">
        <f t="shared" si="6"/>
        <v>101.82669723079191</v>
      </c>
      <c r="H279" s="34">
        <f t="shared" si="6"/>
        <v>1961272.1600000001</v>
      </c>
      <c r="I279" s="34"/>
      <c r="J279" s="34"/>
      <c r="K279" s="34">
        <f t="shared" si="7"/>
        <v>7390791.6000000006</v>
      </c>
      <c r="L279" s="34">
        <f t="shared" si="7"/>
        <v>240254.36000000002</v>
      </c>
      <c r="M279" s="34">
        <f t="shared" si="7"/>
        <v>1961272.1600000001</v>
      </c>
      <c r="N279" s="34">
        <f t="shared" si="7"/>
        <v>5669773.7999999998</v>
      </c>
      <c r="O279" s="34">
        <f t="shared" si="8"/>
        <v>0</v>
      </c>
      <c r="P279" s="34">
        <f t="shared" si="8"/>
        <v>14331593.539999995</v>
      </c>
      <c r="Q279" s="34">
        <f t="shared" si="8"/>
        <v>14331593.539999995</v>
      </c>
      <c r="R279" s="34">
        <f t="shared" si="9"/>
        <v>3316679.37</v>
      </c>
      <c r="S279" s="34">
        <f t="shared" si="9"/>
        <v>3653984.979999939</v>
      </c>
      <c r="T279" s="34">
        <f t="shared" si="9"/>
        <v>340041.07000003546</v>
      </c>
      <c r="U279" s="34">
        <f t="shared" si="10"/>
        <v>195972.28879997332</v>
      </c>
      <c r="V279" s="34">
        <f t="shared" si="11"/>
        <v>-62091.37056258307</v>
      </c>
      <c r="W279" s="55">
        <f t="shared" si="11"/>
        <v>10692.580000000002</v>
      </c>
      <c r="X279" s="34">
        <f t="shared" si="11"/>
        <v>0</v>
      </c>
      <c r="Y279" s="34">
        <f t="shared" si="11"/>
        <v>4074342.34</v>
      </c>
      <c r="Z279" s="34">
        <f t="shared" si="12"/>
        <v>0</v>
      </c>
      <c r="AA279" s="34">
        <f t="shared" si="13"/>
        <v>0</v>
      </c>
      <c r="AB279" s="34">
        <f t="shared" si="14"/>
        <v>0</v>
      </c>
      <c r="AC279" s="34">
        <f t="shared" si="14"/>
        <v>0</v>
      </c>
      <c r="AD279" s="34">
        <f t="shared" si="15"/>
        <v>0</v>
      </c>
      <c r="AE279" s="34">
        <f t="shared" si="15"/>
        <v>0</v>
      </c>
      <c r="AF279" s="34">
        <f t="shared" si="16"/>
        <v>0</v>
      </c>
      <c r="AG279" s="34">
        <f t="shared" si="16"/>
        <v>0</v>
      </c>
      <c r="AH279" s="34">
        <f t="shared" si="17"/>
        <v>0</v>
      </c>
      <c r="AI279" s="34">
        <f t="shared" si="17"/>
        <v>83144.310000000012</v>
      </c>
      <c r="AJ279" s="34">
        <f t="shared" si="17"/>
        <v>3512075.519044783</v>
      </c>
      <c r="AK279" s="34">
        <f t="shared" si="17"/>
        <v>3512075.5190447839</v>
      </c>
      <c r="AM279" s="29">
        <v>2</v>
      </c>
      <c r="AN279" s="29"/>
      <c r="AO279" s="29"/>
    </row>
    <row r="280" spans="2:41" ht="12.75" customHeight="1" x14ac:dyDescent="0.2">
      <c r="B280" s="65">
        <f t="shared" si="18"/>
        <v>2022</v>
      </c>
      <c r="C280" s="34">
        <f t="shared" si="6"/>
        <v>0</v>
      </c>
      <c r="D280" s="34">
        <f t="shared" si="6"/>
        <v>0</v>
      </c>
      <c r="E280" s="34">
        <f t="shared" si="6"/>
        <v>1156094.9013261932</v>
      </c>
      <c r="F280" s="34">
        <f t="shared" si="6"/>
        <v>-171772.89696057598</v>
      </c>
      <c r="G280" s="34">
        <f t="shared" si="6"/>
        <v>3.3582867692188376</v>
      </c>
      <c r="H280" s="34">
        <f t="shared" si="6"/>
        <v>1327864.44</v>
      </c>
      <c r="I280" s="34"/>
      <c r="J280" s="34"/>
      <c r="K280" s="34">
        <f t="shared" si="7"/>
        <v>7380813.7899999991</v>
      </c>
      <c r="L280" s="34">
        <f t="shared" si="7"/>
        <v>498.9</v>
      </c>
      <c r="M280" s="34">
        <f t="shared" si="7"/>
        <v>1327864.44</v>
      </c>
      <c r="N280" s="34">
        <f t="shared" si="7"/>
        <v>6053448.2499999991</v>
      </c>
      <c r="O280" s="34">
        <f t="shared" si="8"/>
        <v>0</v>
      </c>
      <c r="P280" s="34">
        <f t="shared" si="8"/>
        <v>8278145.2899999935</v>
      </c>
      <c r="Q280" s="34">
        <f t="shared" si="8"/>
        <v>8278145.2899999935</v>
      </c>
      <c r="R280" s="34">
        <f t="shared" si="9"/>
        <v>3629899.52</v>
      </c>
      <c r="S280" s="34">
        <f t="shared" si="9"/>
        <v>3657498.1000000089</v>
      </c>
      <c r="T280" s="34">
        <f t="shared" si="9"/>
        <v>70522.29120003304</v>
      </c>
      <c r="U280" s="34">
        <f t="shared" si="10"/>
        <v>238895.99999999767</v>
      </c>
      <c r="V280" s="34">
        <f t="shared" si="11"/>
        <v>50259.294281790084</v>
      </c>
      <c r="W280" s="55">
        <f t="shared" si="11"/>
        <v>14195.47</v>
      </c>
      <c r="X280" s="34">
        <f t="shared" si="11"/>
        <v>0</v>
      </c>
      <c r="Y280" s="34">
        <f t="shared" si="11"/>
        <v>3750901.05</v>
      </c>
      <c r="Z280" s="34">
        <f t="shared" si="12"/>
        <v>0</v>
      </c>
      <c r="AA280" s="34">
        <f t="shared" si="13"/>
        <v>0</v>
      </c>
      <c r="AB280" s="34">
        <f t="shared" si="14"/>
        <v>0</v>
      </c>
      <c r="AC280" s="34">
        <f t="shared" si="14"/>
        <v>0</v>
      </c>
      <c r="AD280" s="34">
        <f t="shared" si="15"/>
        <v>0</v>
      </c>
      <c r="AE280" s="34">
        <f t="shared" si="15"/>
        <v>0</v>
      </c>
      <c r="AF280" s="34">
        <f t="shared" si="16"/>
        <v>0</v>
      </c>
      <c r="AG280" s="34">
        <f t="shared" si="16"/>
        <v>0</v>
      </c>
      <c r="AH280" s="34">
        <f t="shared" si="17"/>
        <v>0</v>
      </c>
      <c r="AI280" s="34">
        <f t="shared" si="17"/>
        <v>98237.101326000004</v>
      </c>
      <c r="AJ280" s="34">
        <f t="shared" si="17"/>
        <v>3671301.0857339501</v>
      </c>
      <c r="AK280" s="34">
        <f t="shared" si="17"/>
        <v>3671301.0857339501</v>
      </c>
      <c r="AM280" s="29">
        <v>2</v>
      </c>
      <c r="AN280" s="29"/>
      <c r="AO280" s="29"/>
    </row>
    <row r="281" spans="2:41" ht="12.75" customHeight="1" x14ac:dyDescent="0.2">
      <c r="B281" s="65">
        <f t="shared" si="18"/>
        <v>2023</v>
      </c>
      <c r="C281" s="34">
        <f t="shared" si="6"/>
        <v>0</v>
      </c>
      <c r="D281" s="34">
        <f t="shared" si="6"/>
        <v>0</v>
      </c>
      <c r="E281" s="34">
        <f t="shared" si="6"/>
        <v>503889.81090621062</v>
      </c>
      <c r="F281" s="34">
        <f t="shared" si="6"/>
        <v>-74868.749093789345</v>
      </c>
      <c r="G281" s="34">
        <f t="shared" si="6"/>
        <v>0</v>
      </c>
      <c r="H281" s="34">
        <f t="shared" si="6"/>
        <v>578758.56000000006</v>
      </c>
      <c r="I281" s="34"/>
      <c r="J281" s="34"/>
      <c r="K281" s="34">
        <f t="shared" si="7"/>
        <v>4332308.7699999996</v>
      </c>
      <c r="L281" s="34">
        <f t="shared" si="7"/>
        <v>0</v>
      </c>
      <c r="M281" s="34">
        <f t="shared" si="7"/>
        <v>578758.56000000006</v>
      </c>
      <c r="N281" s="34">
        <f t="shared" si="7"/>
        <v>3753550.21</v>
      </c>
      <c r="O281" s="34">
        <f t="shared" si="8"/>
        <v>0</v>
      </c>
      <c r="P281" s="34">
        <f t="shared" si="8"/>
        <v>0</v>
      </c>
      <c r="Q281" s="34">
        <f t="shared" si="8"/>
        <v>0</v>
      </c>
      <c r="R281" s="34">
        <f t="shared" si="9"/>
        <v>2161914</v>
      </c>
      <c r="S281" s="34">
        <f t="shared" si="9"/>
        <v>1464423</v>
      </c>
      <c r="T281" s="34">
        <f t="shared" si="9"/>
        <v>0</v>
      </c>
      <c r="U281" s="34">
        <f t="shared" si="10"/>
        <v>0</v>
      </c>
      <c r="V281" s="34">
        <f t="shared" si="11"/>
        <v>29377.447445786136</v>
      </c>
      <c r="W281" s="55">
        <f t="shared" si="11"/>
        <v>5252.15</v>
      </c>
      <c r="X281" s="34">
        <f t="shared" si="11"/>
        <v>0</v>
      </c>
      <c r="Y281" s="34">
        <f t="shared" si="11"/>
        <v>2170348.3199999998</v>
      </c>
      <c r="Z281" s="34">
        <f t="shared" si="12"/>
        <v>0</v>
      </c>
      <c r="AA281" s="34">
        <f t="shared" si="13"/>
        <v>0</v>
      </c>
      <c r="AB281" s="34">
        <f t="shared" si="14"/>
        <v>0</v>
      </c>
      <c r="AC281" s="34">
        <f t="shared" si="14"/>
        <v>0</v>
      </c>
      <c r="AD281" s="34">
        <f t="shared" si="15"/>
        <v>0</v>
      </c>
      <c r="AE281" s="34">
        <f t="shared" si="15"/>
        <v>0</v>
      </c>
      <c r="AF281" s="34">
        <f t="shared" si="16"/>
        <v>0</v>
      </c>
      <c r="AG281" s="34">
        <f t="shared" si="16"/>
        <v>0</v>
      </c>
      <c r="AH281" s="34">
        <f t="shared" si="17"/>
        <v>0</v>
      </c>
      <c r="AI281" s="34">
        <f t="shared" si="17"/>
        <v>75168.73598262282</v>
      </c>
      <c r="AJ281" s="34">
        <f t="shared" si="17"/>
        <v>2205277.9043346196</v>
      </c>
      <c r="AK281" s="34">
        <f t="shared" si="17"/>
        <v>2205277.9043346196</v>
      </c>
      <c r="AM281" s="29">
        <v>2</v>
      </c>
      <c r="AN281" s="29"/>
      <c r="AO281" s="29"/>
    </row>
    <row r="282" spans="2:41" ht="12.75" hidden="1" customHeight="1" outlineLevel="1" x14ac:dyDescent="0.2">
      <c r="B282" s="65">
        <f t="shared" si="18"/>
        <v>2024</v>
      </c>
      <c r="C282" s="34">
        <f t="shared" si="6"/>
        <v>0</v>
      </c>
      <c r="D282" s="34">
        <f t="shared" si="6"/>
        <v>0</v>
      </c>
      <c r="E282" s="34">
        <f t="shared" si="6"/>
        <v>0</v>
      </c>
      <c r="F282" s="34">
        <f t="shared" si="6"/>
        <v>0</v>
      </c>
      <c r="G282" s="34">
        <f t="shared" si="6"/>
        <v>0</v>
      </c>
      <c r="H282" s="34">
        <f t="shared" si="6"/>
        <v>0</v>
      </c>
      <c r="I282" s="34"/>
      <c r="J282" s="34"/>
      <c r="K282" s="34">
        <f t="shared" si="7"/>
        <v>0</v>
      </c>
      <c r="L282" s="34">
        <f t="shared" si="7"/>
        <v>0</v>
      </c>
      <c r="M282" s="34">
        <f t="shared" si="7"/>
        <v>0</v>
      </c>
      <c r="N282" s="34">
        <f t="shared" si="7"/>
        <v>0</v>
      </c>
      <c r="O282" s="34">
        <f t="shared" si="8"/>
        <v>0</v>
      </c>
      <c r="P282" s="34">
        <f t="shared" si="8"/>
        <v>0</v>
      </c>
      <c r="Q282" s="34">
        <f t="shared" si="8"/>
        <v>0</v>
      </c>
      <c r="R282" s="34">
        <f t="shared" si="9"/>
        <v>0</v>
      </c>
      <c r="S282" s="34">
        <f t="shared" si="9"/>
        <v>0</v>
      </c>
      <c r="T282" s="34">
        <f t="shared" si="9"/>
        <v>0</v>
      </c>
      <c r="U282" s="34">
        <f t="shared" si="10"/>
        <v>0</v>
      </c>
      <c r="V282" s="34">
        <f t="shared" si="11"/>
        <v>0</v>
      </c>
      <c r="W282" s="55">
        <f t="shared" si="11"/>
        <v>0</v>
      </c>
      <c r="X282" s="34">
        <f t="shared" si="11"/>
        <v>0</v>
      </c>
      <c r="Y282" s="34">
        <f t="shared" si="11"/>
        <v>0</v>
      </c>
      <c r="Z282" s="34">
        <f t="shared" si="12"/>
        <v>0</v>
      </c>
      <c r="AA282" s="34">
        <f t="shared" si="13"/>
        <v>0</v>
      </c>
      <c r="AB282" s="34">
        <f t="shared" si="14"/>
        <v>0</v>
      </c>
      <c r="AC282" s="34">
        <f t="shared" si="14"/>
        <v>0</v>
      </c>
      <c r="AD282" s="34">
        <f t="shared" si="15"/>
        <v>0</v>
      </c>
      <c r="AE282" s="34">
        <f t="shared" si="15"/>
        <v>0</v>
      </c>
      <c r="AF282" s="34">
        <f t="shared" si="16"/>
        <v>0</v>
      </c>
      <c r="AG282" s="34">
        <f t="shared" si="16"/>
        <v>0</v>
      </c>
      <c r="AH282" s="34">
        <f t="shared" si="17"/>
        <v>0</v>
      </c>
      <c r="AI282" s="34">
        <f t="shared" si="17"/>
        <v>0</v>
      </c>
      <c r="AJ282" s="34">
        <f t="shared" si="17"/>
        <v>0</v>
      </c>
      <c r="AK282" s="34">
        <f t="shared" si="17"/>
        <v>0</v>
      </c>
      <c r="AM282" s="29">
        <v>2</v>
      </c>
      <c r="AN282" s="29"/>
      <c r="AO282" s="29"/>
    </row>
    <row r="283" spans="2:41" ht="12.75" hidden="1" customHeight="1" outlineLevel="1" x14ac:dyDescent="0.2">
      <c r="B283" s="65">
        <f t="shared" si="18"/>
        <v>2025</v>
      </c>
      <c r="C283" s="34">
        <f t="shared" ref="C283:H287" si="19">SUMIF($A$11:$A$264,$B283,C$11:C$264)</f>
        <v>0</v>
      </c>
      <c r="D283" s="34">
        <f t="shared" si="19"/>
        <v>0</v>
      </c>
      <c r="E283" s="34">
        <f t="shared" si="19"/>
        <v>0</v>
      </c>
      <c r="F283" s="34">
        <f t="shared" si="19"/>
        <v>0</v>
      </c>
      <c r="G283" s="34">
        <f t="shared" si="19"/>
        <v>0</v>
      </c>
      <c r="H283" s="34">
        <f t="shared" si="19"/>
        <v>0</v>
      </c>
      <c r="I283" s="34"/>
      <c r="J283" s="34"/>
      <c r="K283" s="34">
        <f t="shared" si="7"/>
        <v>0</v>
      </c>
      <c r="L283" s="34">
        <f t="shared" si="7"/>
        <v>0</v>
      </c>
      <c r="M283" s="34">
        <f t="shared" si="7"/>
        <v>0</v>
      </c>
      <c r="N283" s="34">
        <f t="shared" si="7"/>
        <v>0</v>
      </c>
      <c r="O283" s="34">
        <f t="shared" si="8"/>
        <v>0</v>
      </c>
      <c r="P283" s="34">
        <f t="shared" si="8"/>
        <v>0</v>
      </c>
      <c r="Q283" s="34">
        <f t="shared" si="8"/>
        <v>0</v>
      </c>
      <c r="R283" s="34">
        <f t="shared" si="9"/>
        <v>0</v>
      </c>
      <c r="S283" s="34">
        <f t="shared" si="9"/>
        <v>0</v>
      </c>
      <c r="T283" s="34">
        <f t="shared" si="9"/>
        <v>0</v>
      </c>
      <c r="U283" s="34">
        <f t="shared" si="10"/>
        <v>0</v>
      </c>
      <c r="V283" s="34">
        <f t="shared" si="11"/>
        <v>0</v>
      </c>
      <c r="W283" s="55">
        <f t="shared" si="11"/>
        <v>0</v>
      </c>
      <c r="X283" s="34">
        <f t="shared" si="11"/>
        <v>0</v>
      </c>
      <c r="Y283" s="34">
        <f t="shared" si="11"/>
        <v>0</v>
      </c>
      <c r="Z283" s="34">
        <f t="shared" si="12"/>
        <v>0</v>
      </c>
      <c r="AA283" s="34">
        <f t="shared" si="13"/>
        <v>0</v>
      </c>
      <c r="AB283" s="34">
        <f t="shared" si="14"/>
        <v>0</v>
      </c>
      <c r="AC283" s="34">
        <f t="shared" si="14"/>
        <v>0</v>
      </c>
      <c r="AD283" s="34">
        <f t="shared" si="15"/>
        <v>0</v>
      </c>
      <c r="AE283" s="34">
        <f t="shared" si="15"/>
        <v>0</v>
      </c>
      <c r="AF283" s="34">
        <f t="shared" si="16"/>
        <v>0</v>
      </c>
      <c r="AG283" s="34">
        <f t="shared" si="16"/>
        <v>0</v>
      </c>
      <c r="AH283" s="34">
        <f t="shared" si="17"/>
        <v>0</v>
      </c>
      <c r="AI283" s="34">
        <f t="shared" si="17"/>
        <v>0</v>
      </c>
      <c r="AJ283" s="34">
        <f t="shared" si="17"/>
        <v>0</v>
      </c>
      <c r="AK283" s="34">
        <f t="shared" si="17"/>
        <v>0</v>
      </c>
      <c r="AM283" s="29">
        <v>1</v>
      </c>
      <c r="AN283" s="29"/>
      <c r="AO283" s="29"/>
    </row>
    <row r="284" spans="2:41" ht="12.75" hidden="1" customHeight="1" outlineLevel="1" x14ac:dyDescent="0.2">
      <c r="B284" s="65">
        <f t="shared" si="18"/>
        <v>2026</v>
      </c>
      <c r="C284" s="34">
        <f t="shared" si="19"/>
        <v>0</v>
      </c>
      <c r="D284" s="34">
        <f t="shared" si="19"/>
        <v>0</v>
      </c>
      <c r="E284" s="34">
        <f t="shared" si="19"/>
        <v>0</v>
      </c>
      <c r="F284" s="34">
        <f t="shared" si="19"/>
        <v>0</v>
      </c>
      <c r="G284" s="34">
        <f t="shared" si="19"/>
        <v>0</v>
      </c>
      <c r="H284" s="34">
        <f t="shared" si="19"/>
        <v>0</v>
      </c>
      <c r="I284" s="34"/>
      <c r="J284" s="34"/>
      <c r="K284" s="34">
        <f t="shared" si="7"/>
        <v>0</v>
      </c>
      <c r="L284" s="34">
        <f t="shared" si="7"/>
        <v>0</v>
      </c>
      <c r="M284" s="34">
        <f t="shared" si="7"/>
        <v>0</v>
      </c>
      <c r="N284" s="34">
        <f t="shared" si="7"/>
        <v>0</v>
      </c>
      <c r="O284" s="34">
        <f t="shared" si="8"/>
        <v>0</v>
      </c>
      <c r="P284" s="34">
        <f t="shared" si="8"/>
        <v>0</v>
      </c>
      <c r="Q284" s="34">
        <f t="shared" si="8"/>
        <v>0</v>
      </c>
      <c r="R284" s="34">
        <f t="shared" si="9"/>
        <v>0</v>
      </c>
      <c r="S284" s="34">
        <f t="shared" si="9"/>
        <v>0</v>
      </c>
      <c r="T284" s="34">
        <f t="shared" si="9"/>
        <v>0</v>
      </c>
      <c r="U284" s="34">
        <f t="shared" si="10"/>
        <v>0</v>
      </c>
      <c r="V284" s="34">
        <f t="shared" si="11"/>
        <v>0</v>
      </c>
      <c r="W284" s="55">
        <f t="shared" si="11"/>
        <v>0</v>
      </c>
      <c r="X284" s="34">
        <f t="shared" si="11"/>
        <v>0</v>
      </c>
      <c r="Y284" s="34">
        <f t="shared" si="11"/>
        <v>0</v>
      </c>
      <c r="Z284" s="34">
        <f t="shared" si="12"/>
        <v>0</v>
      </c>
      <c r="AA284" s="34">
        <f t="shared" si="13"/>
        <v>0</v>
      </c>
      <c r="AB284" s="34">
        <f t="shared" si="14"/>
        <v>0</v>
      </c>
      <c r="AC284" s="34">
        <f t="shared" si="14"/>
        <v>0</v>
      </c>
      <c r="AD284" s="34">
        <f t="shared" si="15"/>
        <v>0</v>
      </c>
      <c r="AE284" s="34">
        <f t="shared" si="15"/>
        <v>0</v>
      </c>
      <c r="AF284" s="34">
        <f t="shared" si="16"/>
        <v>0</v>
      </c>
      <c r="AG284" s="34">
        <f t="shared" si="16"/>
        <v>0</v>
      </c>
      <c r="AH284" s="34">
        <f t="shared" si="17"/>
        <v>0</v>
      </c>
      <c r="AI284" s="34">
        <f t="shared" si="17"/>
        <v>0</v>
      </c>
      <c r="AJ284" s="34">
        <f t="shared" si="17"/>
        <v>0</v>
      </c>
      <c r="AK284" s="34">
        <f t="shared" si="17"/>
        <v>0</v>
      </c>
      <c r="AM284" s="29">
        <v>2</v>
      </c>
      <c r="AN284" s="29"/>
      <c r="AO284" s="29"/>
    </row>
    <row r="285" spans="2:41" ht="12.75" hidden="1" customHeight="1" outlineLevel="1" x14ac:dyDescent="0.2">
      <c r="B285" s="65">
        <f t="shared" si="18"/>
        <v>2027</v>
      </c>
      <c r="C285" s="34">
        <f t="shared" si="19"/>
        <v>0</v>
      </c>
      <c r="D285" s="34">
        <f t="shared" si="19"/>
        <v>0</v>
      </c>
      <c r="E285" s="34">
        <f t="shared" si="19"/>
        <v>0</v>
      </c>
      <c r="F285" s="34">
        <f t="shared" si="19"/>
        <v>0</v>
      </c>
      <c r="G285" s="34">
        <f t="shared" si="19"/>
        <v>0</v>
      </c>
      <c r="H285" s="34">
        <f t="shared" si="19"/>
        <v>0</v>
      </c>
      <c r="I285" s="34"/>
      <c r="J285" s="34"/>
      <c r="K285" s="34">
        <f t="shared" si="7"/>
        <v>0</v>
      </c>
      <c r="L285" s="34">
        <f t="shared" si="7"/>
        <v>0</v>
      </c>
      <c r="M285" s="34">
        <f t="shared" si="7"/>
        <v>0</v>
      </c>
      <c r="N285" s="34">
        <f t="shared" si="7"/>
        <v>0</v>
      </c>
      <c r="O285" s="34">
        <f t="shared" si="8"/>
        <v>0</v>
      </c>
      <c r="P285" s="34">
        <f t="shared" si="8"/>
        <v>0</v>
      </c>
      <c r="Q285" s="34">
        <f t="shared" si="8"/>
        <v>0</v>
      </c>
      <c r="R285" s="34">
        <f t="shared" si="9"/>
        <v>0</v>
      </c>
      <c r="S285" s="34">
        <f t="shared" si="9"/>
        <v>0</v>
      </c>
      <c r="T285" s="34">
        <f t="shared" si="9"/>
        <v>0</v>
      </c>
      <c r="U285" s="34">
        <f t="shared" si="10"/>
        <v>0</v>
      </c>
      <c r="V285" s="34">
        <f t="shared" si="11"/>
        <v>0</v>
      </c>
      <c r="W285" s="55">
        <f t="shared" si="11"/>
        <v>0</v>
      </c>
      <c r="X285" s="34">
        <f t="shared" si="11"/>
        <v>0</v>
      </c>
      <c r="Y285" s="34">
        <f t="shared" si="11"/>
        <v>0</v>
      </c>
      <c r="Z285" s="34">
        <f t="shared" si="12"/>
        <v>0</v>
      </c>
      <c r="AA285" s="34">
        <f t="shared" si="13"/>
        <v>0</v>
      </c>
      <c r="AB285" s="34">
        <f t="shared" si="14"/>
        <v>0</v>
      </c>
      <c r="AC285" s="34">
        <f t="shared" si="14"/>
        <v>0</v>
      </c>
      <c r="AD285" s="34">
        <f t="shared" si="15"/>
        <v>0</v>
      </c>
      <c r="AE285" s="34">
        <f t="shared" si="15"/>
        <v>0</v>
      </c>
      <c r="AF285" s="34">
        <f t="shared" si="16"/>
        <v>0</v>
      </c>
      <c r="AG285" s="34">
        <f t="shared" si="16"/>
        <v>0</v>
      </c>
      <c r="AH285" s="34">
        <f t="shared" si="17"/>
        <v>0</v>
      </c>
      <c r="AI285" s="34">
        <f t="shared" si="17"/>
        <v>0</v>
      </c>
      <c r="AJ285" s="34">
        <f t="shared" si="17"/>
        <v>0</v>
      </c>
      <c r="AK285" s="34">
        <f t="shared" si="17"/>
        <v>0</v>
      </c>
      <c r="AM285" s="29">
        <v>2</v>
      </c>
      <c r="AN285" s="29"/>
      <c r="AO285" s="29"/>
    </row>
    <row r="286" spans="2:41" ht="12.75" hidden="1" customHeight="1" outlineLevel="1" x14ac:dyDescent="0.2">
      <c r="B286" s="65">
        <f t="shared" si="18"/>
        <v>2028</v>
      </c>
      <c r="C286" s="34">
        <f t="shared" si="19"/>
        <v>0</v>
      </c>
      <c r="D286" s="34">
        <f t="shared" si="19"/>
        <v>0</v>
      </c>
      <c r="E286" s="34">
        <f t="shared" si="19"/>
        <v>0</v>
      </c>
      <c r="F286" s="34">
        <f t="shared" si="19"/>
        <v>0</v>
      </c>
      <c r="G286" s="34">
        <f t="shared" si="19"/>
        <v>0</v>
      </c>
      <c r="H286" s="34">
        <f t="shared" si="19"/>
        <v>0</v>
      </c>
      <c r="I286" s="34"/>
      <c r="J286" s="34"/>
      <c r="K286" s="34">
        <f t="shared" si="7"/>
        <v>0</v>
      </c>
      <c r="L286" s="34">
        <f t="shared" si="7"/>
        <v>0</v>
      </c>
      <c r="M286" s="34">
        <f t="shared" si="7"/>
        <v>0</v>
      </c>
      <c r="N286" s="34">
        <f t="shared" si="7"/>
        <v>0</v>
      </c>
      <c r="O286" s="34">
        <f t="shared" si="8"/>
        <v>0</v>
      </c>
      <c r="P286" s="34">
        <f t="shared" si="8"/>
        <v>0</v>
      </c>
      <c r="Q286" s="34">
        <f t="shared" si="8"/>
        <v>0</v>
      </c>
      <c r="R286" s="34">
        <f t="shared" si="9"/>
        <v>0</v>
      </c>
      <c r="S286" s="34">
        <f t="shared" si="9"/>
        <v>0</v>
      </c>
      <c r="T286" s="34">
        <f t="shared" si="9"/>
        <v>0</v>
      </c>
      <c r="U286" s="34">
        <f t="shared" si="10"/>
        <v>0</v>
      </c>
      <c r="V286" s="34">
        <f t="shared" si="11"/>
        <v>0</v>
      </c>
      <c r="W286" s="55">
        <f t="shared" si="11"/>
        <v>0</v>
      </c>
      <c r="X286" s="34">
        <f t="shared" si="11"/>
        <v>0</v>
      </c>
      <c r="Y286" s="34">
        <f t="shared" si="11"/>
        <v>0</v>
      </c>
      <c r="Z286" s="34">
        <f t="shared" si="12"/>
        <v>0</v>
      </c>
      <c r="AA286" s="34">
        <f t="shared" si="13"/>
        <v>0</v>
      </c>
      <c r="AB286" s="34">
        <f t="shared" si="14"/>
        <v>0</v>
      </c>
      <c r="AC286" s="34">
        <f t="shared" si="14"/>
        <v>0</v>
      </c>
      <c r="AD286" s="34">
        <f t="shared" si="15"/>
        <v>0</v>
      </c>
      <c r="AE286" s="34">
        <f t="shared" si="15"/>
        <v>0</v>
      </c>
      <c r="AF286" s="34">
        <f t="shared" si="16"/>
        <v>0</v>
      </c>
      <c r="AG286" s="34">
        <f t="shared" si="16"/>
        <v>0</v>
      </c>
      <c r="AH286" s="34">
        <f t="shared" si="17"/>
        <v>0</v>
      </c>
      <c r="AI286" s="34">
        <f t="shared" si="17"/>
        <v>0</v>
      </c>
      <c r="AJ286" s="34">
        <f t="shared" si="17"/>
        <v>0</v>
      </c>
      <c r="AK286" s="34">
        <f t="shared" si="17"/>
        <v>0</v>
      </c>
      <c r="AM286" s="29">
        <v>2</v>
      </c>
      <c r="AN286" s="29"/>
      <c r="AO286" s="29"/>
    </row>
    <row r="287" spans="2:41" ht="12.75" hidden="1" customHeight="1" outlineLevel="1" x14ac:dyDescent="0.2">
      <c r="B287" s="65">
        <f t="shared" si="18"/>
        <v>2029</v>
      </c>
      <c r="C287" s="34">
        <f t="shared" si="19"/>
        <v>0</v>
      </c>
      <c r="D287" s="34">
        <f t="shared" si="19"/>
        <v>0</v>
      </c>
      <c r="E287" s="34">
        <f t="shared" si="19"/>
        <v>0</v>
      </c>
      <c r="F287" s="34">
        <f t="shared" si="19"/>
        <v>0</v>
      </c>
      <c r="G287" s="34">
        <f t="shared" si="19"/>
        <v>0</v>
      </c>
      <c r="H287" s="34">
        <f t="shared" si="19"/>
        <v>0</v>
      </c>
      <c r="I287" s="34"/>
      <c r="J287" s="34"/>
      <c r="K287" s="34">
        <f t="shared" si="7"/>
        <v>0</v>
      </c>
      <c r="L287" s="34">
        <f t="shared" si="7"/>
        <v>0</v>
      </c>
      <c r="M287" s="34">
        <f t="shared" si="7"/>
        <v>0</v>
      </c>
      <c r="N287" s="34">
        <f t="shared" si="7"/>
        <v>0</v>
      </c>
      <c r="O287" s="34">
        <f t="shared" si="8"/>
        <v>0</v>
      </c>
      <c r="P287" s="34">
        <f t="shared" si="8"/>
        <v>0</v>
      </c>
      <c r="Q287" s="34">
        <f t="shared" si="8"/>
        <v>0</v>
      </c>
      <c r="R287" s="34">
        <f t="shared" si="9"/>
        <v>0</v>
      </c>
      <c r="S287" s="34">
        <f t="shared" si="9"/>
        <v>0</v>
      </c>
      <c r="T287" s="34">
        <f t="shared" si="9"/>
        <v>0</v>
      </c>
      <c r="U287" s="34">
        <f t="shared" si="10"/>
        <v>0</v>
      </c>
      <c r="V287" s="34">
        <f t="shared" si="11"/>
        <v>0</v>
      </c>
      <c r="W287" s="55">
        <f t="shared" si="11"/>
        <v>0</v>
      </c>
      <c r="X287" s="34">
        <f t="shared" si="11"/>
        <v>0</v>
      </c>
      <c r="Y287" s="34">
        <f t="shared" si="11"/>
        <v>0</v>
      </c>
      <c r="Z287" s="34">
        <f t="shared" si="12"/>
        <v>0</v>
      </c>
      <c r="AA287" s="34">
        <f t="shared" si="13"/>
        <v>0</v>
      </c>
      <c r="AB287" s="34">
        <f t="shared" si="14"/>
        <v>0</v>
      </c>
      <c r="AC287" s="34">
        <f t="shared" si="14"/>
        <v>0</v>
      </c>
      <c r="AD287" s="34">
        <f t="shared" si="15"/>
        <v>0</v>
      </c>
      <c r="AE287" s="34">
        <f t="shared" si="15"/>
        <v>0</v>
      </c>
      <c r="AF287" s="34">
        <f t="shared" si="16"/>
        <v>0</v>
      </c>
      <c r="AG287" s="34">
        <f t="shared" si="16"/>
        <v>0</v>
      </c>
      <c r="AH287" s="34">
        <f t="shared" si="17"/>
        <v>0</v>
      </c>
      <c r="AI287" s="34">
        <f t="shared" si="17"/>
        <v>0</v>
      </c>
      <c r="AJ287" s="34">
        <f t="shared" si="17"/>
        <v>0</v>
      </c>
      <c r="AK287" s="34">
        <f t="shared" si="17"/>
        <v>0</v>
      </c>
      <c r="AM287" s="29">
        <v>2</v>
      </c>
      <c r="AN287" s="29"/>
      <c r="AO287" s="29"/>
    </row>
    <row r="288" spans="2:41" ht="15.75" hidden="1" customHeight="1" outlineLevel="1" collapsed="1" x14ac:dyDescent="0.2">
      <c r="B288" s="66" t="s">
        <v>77</v>
      </c>
      <c r="C288" s="35">
        <f t="shared" ref="C288:H288" si="20">SUM(C267:C287)</f>
        <v>82757741.349999994</v>
      </c>
      <c r="D288" s="35">
        <f t="shared" si="20"/>
        <v>0</v>
      </c>
      <c r="E288" s="35">
        <f t="shared" si="20"/>
        <v>66085184.368523031</v>
      </c>
      <c r="F288" s="35">
        <f t="shared" si="20"/>
        <v>-1852499.2401378942</v>
      </c>
      <c r="G288" s="35">
        <f t="shared" si="20"/>
        <v>612723.30866092315</v>
      </c>
      <c r="H288" s="35">
        <f t="shared" si="20"/>
        <v>67324960.299999997</v>
      </c>
      <c r="I288" s="35"/>
      <c r="J288" s="35"/>
      <c r="K288" s="35">
        <f>SUM(K267:K287)</f>
        <v>140770509.74000001</v>
      </c>
      <c r="L288" s="35">
        <f>SUM(L267:L287)</f>
        <v>4787596.830000001</v>
      </c>
      <c r="M288" s="35">
        <f>SUM(M267:M287)</f>
        <v>67324960.300000012</v>
      </c>
      <c r="N288" s="35">
        <f>SUM(N267:N287)</f>
        <v>78233146.269999996</v>
      </c>
      <c r="O288" s="45"/>
      <c r="P288" s="45"/>
      <c r="Q288" s="45"/>
      <c r="R288" s="35">
        <f>SUM(R267:R287)</f>
        <v>78076021.340000004</v>
      </c>
      <c r="S288" s="35">
        <f>SUM(S267:S287)</f>
        <v>71254310.191199958</v>
      </c>
      <c r="T288" s="35">
        <f>SUM(T267:T287)</f>
        <v>-5885324.1488000425</v>
      </c>
      <c r="U288" s="45"/>
      <c r="V288" s="35">
        <f>SUM(V267:V287)</f>
        <v>1253563.604775802</v>
      </c>
      <c r="W288" s="35">
        <f>SUM(W267:W287)</f>
        <v>981557.67456620536</v>
      </c>
      <c r="X288" s="35">
        <f>SUM(X267:X287)</f>
        <v>0</v>
      </c>
      <c r="Y288" s="35">
        <f>SUM(Y267:Y287)</f>
        <v>62639298.05999995</v>
      </c>
      <c r="Z288" s="45"/>
      <c r="AA288" s="35">
        <f>SUM(AA267:AA287)</f>
        <v>0</v>
      </c>
      <c r="AB288" s="45"/>
      <c r="AC288" s="45"/>
      <c r="AD288" s="35">
        <f>SUM(AD267:AD287)</f>
        <v>0</v>
      </c>
      <c r="AE288" s="35">
        <f>SUM(AE267:AE287)</f>
        <v>0</v>
      </c>
      <c r="AF288" s="45"/>
      <c r="AG288" s="45"/>
      <c r="AH288" s="35">
        <f>SUM(AH267:AH287)</f>
        <v>0</v>
      </c>
      <c r="AI288" s="35">
        <f>SUM(AI267:AI287)</f>
        <v>1878846.2173086223</v>
      </c>
      <c r="AJ288" s="35">
        <f>SUM(AJ267:AJ287)</f>
        <v>71398813.773973659</v>
      </c>
      <c r="AK288" s="35">
        <f>SUM(AK267:AK287)</f>
        <v>71398813.773973659</v>
      </c>
    </row>
    <row r="289" spans="1:37" ht="25.5" collapsed="1" x14ac:dyDescent="0.2">
      <c r="A289" s="67"/>
      <c r="B289" s="47" t="str">
        <f>'UpdatedRateCalc (1)'!B6</f>
        <v>Oct 2022 - Sep 2023</v>
      </c>
      <c r="C289" s="35">
        <f>SUMIF($AN$11:$AN$263,$B$289,C11:C263)</f>
        <v>0</v>
      </c>
      <c r="D289" s="35">
        <f t="shared" ref="D289:H289" si="21">SUMIF($AN$11:$AN$263,$B$289,D11:D263)</f>
        <v>0</v>
      </c>
      <c r="E289" s="35">
        <f t="shared" si="21"/>
        <v>727573.78105130512</v>
      </c>
      <c r="F289" s="35">
        <f t="shared" si="21"/>
        <v>-108104.06894869482</v>
      </c>
      <c r="G289" s="35">
        <f t="shared" si="21"/>
        <v>0</v>
      </c>
      <c r="H289" s="35">
        <f t="shared" si="21"/>
        <v>835677.85</v>
      </c>
      <c r="I289" s="35"/>
      <c r="J289" s="35"/>
      <c r="K289" s="35">
        <f t="shared" ref="K289:N289" si="22">SUMIF($AN$11:$AN$263,$B$289,K11:K263)</f>
        <v>6211628.8300000001</v>
      </c>
      <c r="L289" s="35">
        <f t="shared" si="22"/>
        <v>0</v>
      </c>
      <c r="M289" s="35">
        <f t="shared" si="22"/>
        <v>835677.85</v>
      </c>
      <c r="N289" s="35">
        <f t="shared" si="22"/>
        <v>5375950.9799999995</v>
      </c>
      <c r="O289" s="45"/>
      <c r="P289" s="45"/>
      <c r="Q289" s="45"/>
      <c r="R289" s="35">
        <f t="shared" ref="R289:T289" si="23">SUMIF($AN$11:$AN$263,$B$289,R11:R263)</f>
        <v>3099723</v>
      </c>
      <c r="S289" s="35">
        <f t="shared" si="23"/>
        <v>3437211</v>
      </c>
      <c r="T289" s="35">
        <f t="shared" si="23"/>
        <v>0</v>
      </c>
      <c r="U289" s="45"/>
      <c r="V289" s="35">
        <f t="shared" ref="V289:Y289" si="24">SUMIF($AN$11:$AN$263,$B$289,V11:V263)</f>
        <v>48351.23799918883</v>
      </c>
      <c r="W289" s="35">
        <f t="shared" si="24"/>
        <v>12327.55</v>
      </c>
      <c r="X289" s="35">
        <f t="shared" si="24"/>
        <v>0</v>
      </c>
      <c r="Y289" s="35">
        <f t="shared" si="24"/>
        <v>3111846.16</v>
      </c>
      <c r="Z289" s="45"/>
      <c r="AA289" s="35">
        <f>SUMIF($AN$11:$AN$263,$B$289,AA11:AA263)</f>
        <v>0</v>
      </c>
      <c r="AB289" s="45"/>
      <c r="AC289" s="45"/>
      <c r="AD289" s="35">
        <f t="shared" ref="AD289:AE289" si="25">SUMIF($AN$11:$AN$263,$B$289,AD11:AD263)</f>
        <v>0</v>
      </c>
      <c r="AE289" s="35">
        <f t="shared" si="25"/>
        <v>0</v>
      </c>
      <c r="AF289" s="45"/>
      <c r="AG289" s="45"/>
      <c r="AH289" s="35">
        <f t="shared" ref="AH289:AK289" si="26">SUMIF($AN$11:$AN$263,$B$289,AH11:AH263)</f>
        <v>0</v>
      </c>
      <c r="AI289" s="35">
        <f t="shared" si="26"/>
        <v>99464.349757956152</v>
      </c>
      <c r="AJ289" s="35">
        <f t="shared" si="26"/>
        <v>3163885.22880845</v>
      </c>
      <c r="AK289" s="35">
        <f t="shared" si="26"/>
        <v>3163885.22880845</v>
      </c>
    </row>
    <row r="290" spans="1:37" ht="24" customHeight="1" x14ac:dyDescent="0.2">
      <c r="B290" s="68"/>
      <c r="C290" s="69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R290" s="26"/>
      <c r="S290" s="26"/>
      <c r="T290" s="26"/>
      <c r="U290" s="48"/>
      <c r="V290" s="26"/>
      <c r="W290" s="26"/>
      <c r="X290" s="26"/>
      <c r="Y290" s="26"/>
      <c r="AA290" s="26"/>
      <c r="AD290" s="26"/>
      <c r="AE290" s="26"/>
      <c r="AH290" s="26"/>
      <c r="AI290" s="26"/>
      <c r="AJ290" s="26"/>
      <c r="AK290" s="26"/>
    </row>
    <row r="291" spans="1:37" x14ac:dyDescent="0.2">
      <c r="B291" s="68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 spans="1:37" x14ac:dyDescent="0.2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</row>
    <row r="293" spans="1:37" x14ac:dyDescent="0.2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</row>
    <row r="294" spans="1:37" x14ac:dyDescent="0.2"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</row>
    <row r="295" spans="1:37" x14ac:dyDescent="0.2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AA295" s="26"/>
      <c r="AB295" s="26"/>
      <c r="AD295" s="26"/>
      <c r="AE295" s="26"/>
      <c r="AI295" s="26"/>
      <c r="AJ295" s="26"/>
    </row>
    <row r="297" spans="1:37" x14ac:dyDescent="0.2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</row>
    <row r="298" spans="1:37" x14ac:dyDescent="0.2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</row>
    <row r="299" spans="1:37" x14ac:dyDescent="0.2">
      <c r="AB299" s="70"/>
      <c r="AK299" s="15"/>
    </row>
    <row r="300" spans="1:37" x14ac:dyDescent="0.2">
      <c r="F300" s="26"/>
      <c r="G300" s="26"/>
      <c r="T300" s="26"/>
      <c r="V300" s="26"/>
      <c r="W300" s="26"/>
      <c r="X300" s="26"/>
      <c r="Y300" s="26"/>
      <c r="AB300" s="70"/>
      <c r="AI300" s="26"/>
      <c r="AJ300" s="26"/>
      <c r="AK300" s="26"/>
    </row>
    <row r="301" spans="1:37" x14ac:dyDescent="0.2">
      <c r="F301" s="26"/>
      <c r="G301" s="26"/>
      <c r="T301" s="26"/>
      <c r="V301" s="26"/>
      <c r="W301" s="26"/>
      <c r="X301" s="26"/>
      <c r="Y301" s="26"/>
      <c r="AI301" s="26"/>
      <c r="AJ301" s="26"/>
    </row>
  </sheetData>
  <conditionalFormatting sqref="B11:AK263">
    <cfRule type="expression" dxfId="1" priority="2">
      <formula>$AM11=1</formula>
    </cfRule>
  </conditionalFormatting>
  <conditionalFormatting sqref="B267:AK287">
    <cfRule type="expression" dxfId="0" priority="1">
      <formula>$AM267=1</formula>
    </cfRule>
  </conditionalFormatting>
  <printOptions horizontalCentered="1"/>
  <pageMargins left="0.25" right="0.25" top="0.5" bottom="0.5" header="0.5" footer="0.23"/>
  <pageSetup scale="51" fitToWidth="2" orientation="landscape" r:id="rId1"/>
  <headerFooter alignWithMargins="0"/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GK41"/>
  <sheetViews>
    <sheetView view="pageBreakPreview" zoomScale="80" zoomScaleNormal="75" zoomScaleSheetLayoutView="80" workbookViewId="0">
      <pane xSplit="2" ySplit="8" topLeftCell="FK9" activePane="bottomRight" state="frozen"/>
      <selection pane="topRight"/>
      <selection pane="bottomLeft"/>
      <selection pane="bottomRight"/>
    </sheetView>
  </sheetViews>
  <sheetFormatPr defaultColWidth="11.42578125" defaultRowHeight="15" outlineLevelRow="1" outlineLevelCol="1" x14ac:dyDescent="0.2"/>
  <cols>
    <col min="1" max="1" width="8.5703125" style="72" customWidth="1"/>
    <col min="2" max="2" width="50" style="72" customWidth="1"/>
    <col min="3" max="5" width="18" style="72" hidden="1" customWidth="1" outlineLevel="1"/>
    <col min="6" max="6" width="18" style="72" hidden="1" customWidth="1" outlineLevel="1" collapsed="1"/>
    <col min="7" max="40" width="18" style="72" hidden="1" customWidth="1" outlineLevel="1"/>
    <col min="41" max="41" width="18" style="72" hidden="1" customWidth="1" outlineLevel="1" collapsed="1"/>
    <col min="42" max="48" width="18" style="72" hidden="1" customWidth="1" outlineLevel="1"/>
    <col min="49" max="49" width="18" style="72" hidden="1" customWidth="1" outlineLevel="1" collapsed="1"/>
    <col min="50" max="60" width="18" style="72" hidden="1" customWidth="1" outlineLevel="1"/>
    <col min="61" max="61" width="18" style="72" hidden="1" customWidth="1" outlineLevel="1" collapsed="1"/>
    <col min="62" max="71" width="18" style="72" hidden="1" customWidth="1" outlineLevel="1"/>
    <col min="72" max="99" width="16.85546875" style="72" hidden="1" customWidth="1" outlineLevel="1"/>
    <col min="100" max="102" width="17.5703125" style="72" hidden="1" customWidth="1" outlineLevel="1"/>
    <col min="103" max="126" width="16.85546875" style="72" hidden="1" customWidth="1" outlineLevel="1"/>
    <col min="127" max="166" width="17.5703125" style="72" hidden="1" customWidth="1" outlineLevel="1"/>
    <col min="167" max="167" width="17.5703125" style="72" customWidth="1" collapsed="1"/>
    <col min="168" max="191" width="17.5703125" style="72" customWidth="1"/>
    <col min="192" max="192" width="27.85546875" style="72" customWidth="1"/>
    <col min="193" max="193" width="11.42578125" style="72" customWidth="1"/>
    <col min="194" max="16384" width="11.42578125" style="72"/>
  </cols>
  <sheetData>
    <row r="1" spans="1:193" ht="15.75" hidden="1" outlineLevel="1" x14ac:dyDescent="0.25">
      <c r="A1" s="103"/>
      <c r="B1" s="103"/>
      <c r="C1" s="103"/>
      <c r="D1" s="102"/>
      <c r="E1" s="103"/>
      <c r="J1" s="71"/>
      <c r="O1" s="103"/>
      <c r="P1" s="103"/>
      <c r="Q1" s="104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</row>
    <row r="2" spans="1:193" ht="15.75" collapsed="1" x14ac:dyDescent="0.25">
      <c r="A2" s="147" t="s">
        <v>0</v>
      </c>
      <c r="B2" s="103"/>
      <c r="C2" s="103"/>
      <c r="D2" s="102"/>
      <c r="E2" s="103"/>
      <c r="F2" s="103"/>
      <c r="G2" s="103"/>
      <c r="H2" s="103"/>
      <c r="I2" s="103"/>
      <c r="J2" s="103"/>
      <c r="K2" s="104"/>
      <c r="L2" s="103"/>
      <c r="M2" s="102"/>
      <c r="N2" s="103"/>
      <c r="O2" s="103"/>
      <c r="P2" s="103"/>
      <c r="Q2" s="104"/>
      <c r="R2" s="103"/>
      <c r="S2" s="103"/>
      <c r="T2" s="103"/>
      <c r="U2" s="103"/>
      <c r="V2" s="102"/>
      <c r="W2" s="103"/>
      <c r="X2" s="103"/>
      <c r="Y2" s="103"/>
      <c r="Z2" s="103"/>
      <c r="AA2" s="103"/>
      <c r="AB2" s="103"/>
      <c r="AC2" s="104"/>
      <c r="AD2" s="103"/>
      <c r="AE2" s="102"/>
      <c r="AF2" s="103"/>
      <c r="AG2" s="103"/>
      <c r="AH2" s="103"/>
      <c r="AI2" s="103"/>
      <c r="AJ2" s="103"/>
      <c r="AK2" s="104"/>
      <c r="AL2" s="103"/>
      <c r="AM2" s="102"/>
      <c r="AN2" s="103"/>
      <c r="AO2" s="103"/>
      <c r="AP2" s="103"/>
      <c r="AQ2" s="103"/>
      <c r="AR2" s="103"/>
      <c r="AS2" s="103"/>
      <c r="AT2" s="104"/>
      <c r="AU2" s="103"/>
      <c r="AV2" s="102"/>
      <c r="AW2" s="103"/>
      <c r="AX2" s="103"/>
      <c r="AY2" s="103"/>
      <c r="AZ2" s="103"/>
      <c r="BA2" s="103"/>
      <c r="BB2" s="103"/>
      <c r="BC2" s="103"/>
      <c r="BD2" s="104"/>
      <c r="BE2" s="103"/>
      <c r="BF2" s="103"/>
      <c r="BG2" s="103"/>
      <c r="BH2" s="103"/>
      <c r="BI2" s="103"/>
      <c r="BJ2" s="103"/>
      <c r="BK2" s="104"/>
      <c r="BL2" s="103"/>
      <c r="BM2" s="103"/>
      <c r="BN2" s="103"/>
      <c r="BO2" s="103"/>
      <c r="BP2" s="103"/>
      <c r="BQ2" s="103"/>
      <c r="BR2" s="104"/>
      <c r="BS2" s="103"/>
      <c r="BT2" s="103"/>
      <c r="BU2" s="103"/>
      <c r="BV2" s="103"/>
      <c r="BW2" s="104"/>
      <c r="BX2" s="103"/>
      <c r="BY2" s="106"/>
      <c r="BZ2" s="103"/>
      <c r="CA2" s="103"/>
      <c r="CB2" s="103"/>
      <c r="CC2" s="103"/>
      <c r="CD2" s="103"/>
      <c r="CE2" s="103"/>
      <c r="CF2" s="106"/>
      <c r="CG2" s="103"/>
      <c r="CH2" s="103"/>
      <c r="CI2" s="103"/>
      <c r="CJ2" s="103"/>
      <c r="CK2" s="103"/>
      <c r="CL2" s="103"/>
      <c r="CM2" s="106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6"/>
      <c r="DJ2" s="103"/>
      <c r="DK2" s="103"/>
      <c r="DL2" s="103"/>
      <c r="DM2" s="103"/>
      <c r="DN2" s="103"/>
      <c r="DO2" s="103"/>
      <c r="DP2" s="106"/>
      <c r="DQ2" s="103"/>
      <c r="DR2" s="103"/>
      <c r="DS2" s="103"/>
      <c r="DT2" s="103"/>
      <c r="DU2" s="103"/>
      <c r="DV2" s="103"/>
      <c r="DW2" s="106"/>
      <c r="DX2" s="103"/>
      <c r="DY2" s="103"/>
      <c r="DZ2" s="103"/>
      <c r="EA2" s="103"/>
      <c r="EB2" s="103"/>
      <c r="EC2" s="106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6" t="s">
        <v>172</v>
      </c>
      <c r="FR2" s="103"/>
      <c r="FS2" s="103"/>
      <c r="FT2" s="103"/>
      <c r="FU2" s="103"/>
      <c r="FV2" s="103"/>
      <c r="FW2" s="103"/>
      <c r="FX2" s="106" t="str">
        <f>FQ2</f>
        <v>Schedule SS-SLI-4</v>
      </c>
      <c r="FY2" s="103"/>
      <c r="FZ2" s="103"/>
      <c r="GA2" s="103"/>
      <c r="GB2" s="103"/>
      <c r="GC2" s="103"/>
      <c r="GD2" s="103"/>
      <c r="GE2" s="106" t="str">
        <f>FX2</f>
        <v>Schedule SS-SLI-4</v>
      </c>
      <c r="GF2" s="103"/>
      <c r="GG2" s="103"/>
      <c r="GH2" s="103"/>
      <c r="GI2" s="103"/>
      <c r="GJ2" s="106" t="str">
        <f>GE2</f>
        <v>Schedule SS-SLI-4</v>
      </c>
    </row>
    <row r="3" spans="1:193" ht="15.75" x14ac:dyDescent="0.25">
      <c r="A3" s="147" t="s">
        <v>140</v>
      </c>
      <c r="B3" s="103"/>
      <c r="C3" s="103"/>
      <c r="D3" s="107"/>
      <c r="E3" s="107"/>
      <c r="F3" s="103"/>
      <c r="G3" s="103"/>
      <c r="H3" s="103"/>
      <c r="I3" s="103"/>
      <c r="J3" s="103"/>
      <c r="K3" s="104"/>
      <c r="L3" s="103"/>
      <c r="M3" s="107"/>
      <c r="N3" s="107"/>
      <c r="O3" s="103"/>
      <c r="P3" s="103"/>
      <c r="Q3" s="104"/>
      <c r="R3" s="103"/>
      <c r="S3" s="103"/>
      <c r="T3" s="103"/>
      <c r="U3" s="103"/>
      <c r="V3" s="108"/>
      <c r="W3" s="103"/>
      <c r="X3" s="103"/>
      <c r="Y3" s="103"/>
      <c r="Z3" s="103"/>
      <c r="AA3" s="103"/>
      <c r="AB3" s="103"/>
      <c r="AC3" s="104"/>
      <c r="AD3" s="103"/>
      <c r="AE3" s="108"/>
      <c r="AF3" s="103"/>
      <c r="AG3" s="103"/>
      <c r="AH3" s="103"/>
      <c r="AI3" s="103"/>
      <c r="AJ3" s="103"/>
      <c r="AK3" s="104"/>
      <c r="AL3" s="103"/>
      <c r="AM3" s="108"/>
      <c r="AN3" s="103"/>
      <c r="AO3" s="103"/>
      <c r="AP3" s="103"/>
      <c r="AQ3" s="103"/>
      <c r="AR3" s="103"/>
      <c r="AS3" s="103"/>
      <c r="AT3" s="104"/>
      <c r="AU3" s="103"/>
      <c r="AV3" s="108"/>
      <c r="AW3" s="103"/>
      <c r="AX3" s="103"/>
      <c r="AY3" s="103"/>
      <c r="AZ3" s="103"/>
      <c r="BA3" s="103"/>
      <c r="BB3" s="103"/>
      <c r="BC3" s="103"/>
      <c r="BD3" s="104"/>
      <c r="BE3" s="103"/>
      <c r="BF3" s="103"/>
      <c r="BG3" s="103"/>
      <c r="BH3" s="103"/>
      <c r="BI3" s="103"/>
      <c r="BJ3" s="103"/>
      <c r="BK3" s="104"/>
      <c r="BL3" s="103"/>
      <c r="BM3" s="103"/>
      <c r="BN3" s="103"/>
      <c r="BO3" s="103"/>
      <c r="BP3" s="103"/>
      <c r="BQ3" s="103"/>
      <c r="BR3" s="104"/>
      <c r="BS3" s="103"/>
      <c r="BT3" s="103"/>
      <c r="BU3" s="103"/>
      <c r="BV3" s="103"/>
      <c r="BW3" s="104"/>
      <c r="BX3" s="103"/>
      <c r="BY3" s="106"/>
      <c r="BZ3" s="103"/>
      <c r="CA3" s="103"/>
      <c r="CB3" s="103"/>
      <c r="CC3" s="103"/>
      <c r="CD3" s="103"/>
      <c r="CE3" s="103"/>
      <c r="CF3" s="106"/>
      <c r="CG3" s="103"/>
      <c r="CH3" s="103"/>
      <c r="CI3" s="103"/>
      <c r="CJ3" s="103"/>
      <c r="CK3" s="103"/>
      <c r="CL3" s="103"/>
      <c r="CM3" s="106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6"/>
      <c r="DJ3" s="103"/>
      <c r="DK3" s="103"/>
      <c r="DL3" s="103"/>
      <c r="DM3" s="103"/>
      <c r="DN3" s="103"/>
      <c r="DO3" s="103"/>
      <c r="DP3" s="106"/>
      <c r="DQ3" s="103"/>
      <c r="DR3" s="103"/>
      <c r="DS3" s="103"/>
      <c r="DT3" s="103"/>
      <c r="DU3" s="103"/>
      <c r="DV3" s="103"/>
      <c r="DW3" s="106"/>
      <c r="DX3" s="103"/>
      <c r="DY3" s="103"/>
      <c r="DZ3" s="103"/>
      <c r="EA3" s="103"/>
      <c r="EB3" s="164"/>
      <c r="EC3" s="106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6" t="s">
        <v>141</v>
      </c>
      <c r="FR3" s="165"/>
      <c r="FS3" s="165"/>
      <c r="FT3" s="165"/>
      <c r="FU3" s="165"/>
      <c r="FV3" s="165"/>
      <c r="FW3" s="165"/>
      <c r="FX3" s="106" t="s">
        <v>142</v>
      </c>
      <c r="FY3" s="103"/>
      <c r="FZ3" s="103"/>
      <c r="GA3" s="103"/>
      <c r="GB3" s="103"/>
      <c r="GC3" s="103"/>
      <c r="GD3" s="103"/>
      <c r="GE3" s="106" t="s">
        <v>143</v>
      </c>
      <c r="GF3" s="103"/>
      <c r="GG3" s="103"/>
      <c r="GH3" s="103"/>
      <c r="GI3" s="103"/>
      <c r="GJ3" s="106" t="s">
        <v>144</v>
      </c>
    </row>
    <row r="4" spans="1:193" ht="15.75" x14ac:dyDescent="0.25">
      <c r="A4" s="101" t="s">
        <v>176</v>
      </c>
      <c r="B4" s="103"/>
      <c r="C4" s="103"/>
      <c r="D4" s="109"/>
      <c r="E4" s="109"/>
      <c r="F4" s="103"/>
      <c r="G4" s="103"/>
      <c r="H4" s="103"/>
      <c r="I4" s="103"/>
      <c r="J4" s="103"/>
      <c r="K4" s="103"/>
      <c r="L4" s="103"/>
      <c r="M4" s="109"/>
      <c r="N4" s="109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8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26"/>
      <c r="FS4" s="126"/>
      <c r="FT4" s="126"/>
      <c r="FU4" s="126"/>
      <c r="FV4" s="126"/>
      <c r="FW4" s="126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</row>
    <row r="5" spans="1:193" ht="15.75" x14ac:dyDescent="0.25">
      <c r="A5" s="103"/>
      <c r="B5" s="103" t="s">
        <v>145</v>
      </c>
      <c r="C5" s="103"/>
      <c r="D5" s="148"/>
      <c r="E5" s="110"/>
      <c r="F5" s="166"/>
      <c r="G5" s="103"/>
      <c r="H5" s="103"/>
      <c r="I5" s="103"/>
      <c r="J5" s="103"/>
      <c r="K5" s="103"/>
      <c r="L5" s="103"/>
      <c r="M5" s="103"/>
      <c r="N5" s="102"/>
      <c r="O5" s="102">
        <v>0</v>
      </c>
      <c r="P5" s="102">
        <v>0</v>
      </c>
      <c r="Q5" s="102">
        <v>0</v>
      </c>
      <c r="R5" s="102">
        <v>0</v>
      </c>
      <c r="S5" s="102">
        <v>0</v>
      </c>
      <c r="T5" s="102">
        <v>0</v>
      </c>
      <c r="U5" s="102">
        <v>0</v>
      </c>
      <c r="V5" s="102">
        <v>0</v>
      </c>
      <c r="W5" s="102">
        <v>0</v>
      </c>
      <c r="X5" s="102">
        <v>0</v>
      </c>
      <c r="Y5" s="102">
        <v>0</v>
      </c>
      <c r="Z5" s="102">
        <v>0</v>
      </c>
      <c r="AA5" s="102">
        <v>0</v>
      </c>
      <c r="AB5" s="102">
        <v>0</v>
      </c>
      <c r="AC5" s="102">
        <v>0</v>
      </c>
      <c r="AD5" s="102">
        <v>0</v>
      </c>
      <c r="AE5" s="102">
        <v>0</v>
      </c>
      <c r="AF5" s="102">
        <v>0</v>
      </c>
      <c r="AG5" s="102">
        <v>0</v>
      </c>
      <c r="AH5" s="102">
        <v>0</v>
      </c>
      <c r="AI5" s="102">
        <v>0</v>
      </c>
      <c r="AJ5" s="102">
        <v>0</v>
      </c>
      <c r="AK5" s="102">
        <v>0</v>
      </c>
      <c r="AL5" s="102">
        <v>0</v>
      </c>
      <c r="AM5" s="102">
        <v>0</v>
      </c>
      <c r="AN5" s="102">
        <v>0</v>
      </c>
      <c r="AO5" s="102">
        <v>0</v>
      </c>
      <c r="AP5" s="102">
        <v>0</v>
      </c>
      <c r="AQ5" s="102">
        <v>0</v>
      </c>
      <c r="AR5" s="102">
        <v>0</v>
      </c>
      <c r="AS5" s="102">
        <v>0</v>
      </c>
      <c r="AT5" s="102">
        <v>0</v>
      </c>
      <c r="AU5" s="102">
        <v>0</v>
      </c>
      <c r="AV5" s="102">
        <v>0</v>
      </c>
      <c r="AW5" s="102">
        <v>0</v>
      </c>
      <c r="AX5" s="102">
        <v>0</v>
      </c>
      <c r="AY5" s="102">
        <v>0</v>
      </c>
      <c r="AZ5" s="102">
        <v>0</v>
      </c>
      <c r="BA5" s="102">
        <v>0</v>
      </c>
      <c r="BB5" s="102">
        <v>0</v>
      </c>
      <c r="BC5" s="102">
        <v>0</v>
      </c>
      <c r="BD5" s="102">
        <v>0</v>
      </c>
      <c r="BE5" s="102">
        <v>0</v>
      </c>
      <c r="BF5" s="102">
        <v>5.8E-5</v>
      </c>
      <c r="BG5" s="102">
        <v>5.8E-5</v>
      </c>
      <c r="BH5" s="102">
        <v>5.8E-5</v>
      </c>
      <c r="BI5" s="102">
        <v>5.8E-5</v>
      </c>
      <c r="BJ5" s="102">
        <v>5.8E-5</v>
      </c>
      <c r="BK5" s="102">
        <v>5.8E-5</v>
      </c>
      <c r="BL5" s="102">
        <v>5.8E-5</v>
      </c>
      <c r="BM5" s="102">
        <v>5.8E-5</v>
      </c>
      <c r="BN5" s="102">
        <v>5.8E-5</v>
      </c>
      <c r="BO5" s="102">
        <v>5.8E-5</v>
      </c>
      <c r="BP5" s="102">
        <v>4.5399999999999998E-4</v>
      </c>
      <c r="BQ5" s="102">
        <v>4.5399999999999998E-4</v>
      </c>
      <c r="BR5" s="102">
        <v>4.5399999999999998E-4</v>
      </c>
      <c r="BS5" s="102">
        <v>4.5399999999999998E-4</v>
      </c>
      <c r="BT5" s="102">
        <v>4.5399999999999998E-4</v>
      </c>
      <c r="BU5" s="102">
        <v>4.5399999999999998E-4</v>
      </c>
      <c r="BV5" s="102">
        <v>4.5399999999999998E-4</v>
      </c>
      <c r="BW5" s="102">
        <v>4.5399999999999998E-4</v>
      </c>
      <c r="BX5" s="102">
        <v>4.5399999999999998E-4</v>
      </c>
      <c r="BY5" s="102">
        <v>4.5399999999999998E-4</v>
      </c>
      <c r="BZ5" s="102">
        <v>4.5399999999999998E-4</v>
      </c>
      <c r="CA5" s="102">
        <v>4.5399999999999998E-4</v>
      </c>
      <c r="CB5" s="102">
        <v>4.5399999999999998E-4</v>
      </c>
      <c r="CC5" s="102">
        <v>4.5399999999999998E-4</v>
      </c>
      <c r="CD5" s="102">
        <v>4.5399999999999998E-4</v>
      </c>
      <c r="CE5" s="102">
        <v>4.5399999999999998E-4</v>
      </c>
      <c r="CF5" s="102">
        <v>4.5399999999999998E-4</v>
      </c>
      <c r="CG5" s="102">
        <v>4.5399999999999998E-4</v>
      </c>
      <c r="CH5" s="102">
        <v>4.5399999999999998E-4</v>
      </c>
      <c r="CI5" s="102">
        <v>4.5399999999999998E-4</v>
      </c>
      <c r="CJ5" s="102">
        <v>4.5399999999999998E-4</v>
      </c>
      <c r="CK5" s="102">
        <v>4.5399999999999998E-4</v>
      </c>
      <c r="CL5" s="102">
        <v>4.5399999999999998E-4</v>
      </c>
      <c r="CM5" s="102">
        <v>4.5399999999999998E-4</v>
      </c>
      <c r="CN5" s="102">
        <v>1.4999999999999999E-4</v>
      </c>
      <c r="CO5" s="102">
        <v>1.4999999999999999E-4</v>
      </c>
      <c r="CP5" s="102">
        <v>1.4999999999999999E-4</v>
      </c>
      <c r="CQ5" s="102">
        <v>1.4999999999999999E-4</v>
      </c>
      <c r="CR5" s="102">
        <v>5.0000000000000002E-5</v>
      </c>
      <c r="CS5" s="102">
        <v>5.0000000000000002E-5</v>
      </c>
      <c r="CT5" s="102">
        <v>5.0000000000000002E-5</v>
      </c>
      <c r="CU5" s="102">
        <v>5.0000000000000002E-5</v>
      </c>
      <c r="CV5" s="102">
        <v>4.0000000000000003E-5</v>
      </c>
      <c r="CW5" s="102">
        <v>4.0000000000000003E-5</v>
      </c>
      <c r="CX5" s="102">
        <v>4.0000000000000003E-5</v>
      </c>
      <c r="CY5" s="102">
        <v>4.0000000000000003E-5</v>
      </c>
      <c r="CZ5" s="102">
        <v>4.0000000000000003E-5</v>
      </c>
      <c r="DA5" s="102">
        <v>4.0000000000000003E-5</v>
      </c>
      <c r="DB5" s="102">
        <v>4.0000000000000003E-5</v>
      </c>
      <c r="DC5" s="102">
        <v>4.0000000000000003E-5</v>
      </c>
      <c r="DD5" s="102">
        <v>6.7999999999999999E-5</v>
      </c>
      <c r="DE5" s="102">
        <v>6.7999999999999999E-5</v>
      </c>
      <c r="DF5" s="102">
        <v>6.7999999999999999E-5</v>
      </c>
      <c r="DG5" s="102">
        <v>6.7999999999999999E-5</v>
      </c>
      <c r="DH5" s="102">
        <v>6.7999999999999999E-5</v>
      </c>
      <c r="DI5" s="102">
        <v>6.7999999999999999E-5</v>
      </c>
      <c r="DJ5" s="102">
        <v>6.7999999999999999E-5</v>
      </c>
      <c r="DK5" s="102">
        <v>6.7999999999999999E-5</v>
      </c>
      <c r="DL5" s="102">
        <v>6.7999999999999999E-5</v>
      </c>
      <c r="DM5" s="102">
        <v>6.7999999999999999E-5</v>
      </c>
      <c r="DN5" s="102">
        <v>6.7999999999999999E-5</v>
      </c>
      <c r="DO5" s="102">
        <v>6.7999999999999999E-5</v>
      </c>
      <c r="DP5" s="102">
        <v>6.7999999999999999E-5</v>
      </c>
      <c r="DQ5" s="102">
        <v>6.7999999999999999E-5</v>
      </c>
      <c r="DR5" s="102">
        <v>6.7999999999999999E-5</v>
      </c>
      <c r="DS5" s="102">
        <v>6.7999999999999999E-5</v>
      </c>
      <c r="DT5" s="102">
        <v>6.7999999999999999E-5</v>
      </c>
      <c r="DU5" s="102">
        <v>6.7999999999999999E-5</v>
      </c>
      <c r="DV5" s="102">
        <v>6.7999999999999999E-5</v>
      </c>
      <c r="DW5" s="102">
        <v>6.7999999999999999E-5</v>
      </c>
      <c r="DX5" s="102">
        <v>1.36E-4</v>
      </c>
      <c r="DY5" s="102">
        <v>1.36E-4</v>
      </c>
      <c r="DZ5" s="102">
        <v>1.36E-4</v>
      </c>
      <c r="EA5" s="102">
        <v>1.36E-4</v>
      </c>
      <c r="EB5" s="102">
        <v>1.36E-4</v>
      </c>
      <c r="EC5" s="102">
        <v>1.36E-4</v>
      </c>
      <c r="ED5" s="102">
        <v>1.36E-4</v>
      </c>
      <c r="EE5" s="102">
        <v>1.36E-4</v>
      </c>
      <c r="EF5" s="102">
        <v>1.36E-4</v>
      </c>
      <c r="EG5" s="102">
        <v>1.36E-4</v>
      </c>
      <c r="EH5" s="102">
        <v>1.36E-4</v>
      </c>
      <c r="EI5" s="102">
        <v>1.73E-4</v>
      </c>
      <c r="EJ5" s="102">
        <v>1.73E-4</v>
      </c>
      <c r="EK5" s="102">
        <v>1.73E-4</v>
      </c>
      <c r="EL5" s="102">
        <v>1.73E-4</v>
      </c>
      <c r="EM5" s="102">
        <v>1.73E-4</v>
      </c>
      <c r="EN5" s="102">
        <v>1.73E-4</v>
      </c>
      <c r="EO5" s="102">
        <v>1.73E-4</v>
      </c>
      <c r="EP5" s="102">
        <v>1.73E-4</v>
      </c>
      <c r="EQ5" s="102">
        <v>1.3999999999999999E-4</v>
      </c>
      <c r="ER5" s="102">
        <v>1.3999999999999999E-4</v>
      </c>
      <c r="ES5" s="102">
        <v>1.3999999999999999E-4</v>
      </c>
      <c r="ET5" s="102">
        <v>1.3999999999999999E-4</v>
      </c>
      <c r="EU5" s="102">
        <v>1.3999999999999999E-4</v>
      </c>
      <c r="EV5" s="102">
        <v>1.3999999999999999E-4</v>
      </c>
      <c r="EW5" s="102">
        <v>1.3999999999999999E-4</v>
      </c>
      <c r="EX5" s="102">
        <v>1.3999999999999999E-4</v>
      </c>
      <c r="EY5" s="102">
        <v>1.3999999999999999E-4</v>
      </c>
      <c r="EZ5" s="102">
        <v>1.3999999999999999E-4</v>
      </c>
      <c r="FA5" s="102">
        <v>1.3999999999999999E-4</v>
      </c>
      <c r="FB5" s="102">
        <v>1.3999999999999999E-4</v>
      </c>
      <c r="FC5" s="102">
        <v>1.3999999999999999E-4</v>
      </c>
      <c r="FD5" s="102">
        <v>8.5000000000000006E-5</v>
      </c>
      <c r="FE5" s="102">
        <v>8.5000000000000006E-5</v>
      </c>
      <c r="FF5" s="102">
        <v>8.5000000000000006E-5</v>
      </c>
      <c r="FG5" s="102">
        <v>8.5000000000000006E-5</v>
      </c>
      <c r="FH5" s="102">
        <v>8.5000000000000006E-5</v>
      </c>
      <c r="FI5" s="102">
        <v>8.5000000000000006E-5</v>
      </c>
      <c r="FJ5" s="102">
        <v>8.5000000000000006E-5</v>
      </c>
      <c r="FK5" s="112">
        <v>8.500000000000002E-5</v>
      </c>
      <c r="FL5" s="112">
        <v>8.500000000000002E-5</v>
      </c>
      <c r="FM5" s="112">
        <v>8.500000000000002E-5</v>
      </c>
      <c r="FN5" s="112">
        <v>8.500000000000002E-5</v>
      </c>
      <c r="FO5" s="112">
        <v>8.500000000000002E-5</v>
      </c>
      <c r="FP5" s="112">
        <v>5.2000000000000004E-5</v>
      </c>
      <c r="FQ5" s="112">
        <v>5.2000000000000004E-5</v>
      </c>
      <c r="FR5" s="112">
        <v>5.2000000000000004E-5</v>
      </c>
      <c r="FS5" s="112">
        <v>5.2000000000000004E-5</v>
      </c>
      <c r="FT5" s="112">
        <v>5.2000000000000004E-5</v>
      </c>
      <c r="FU5" s="112">
        <v>5.2000000000000004E-5</v>
      </c>
      <c r="FV5" s="112">
        <v>5.2000000000000004E-5</v>
      </c>
      <c r="FW5" s="112">
        <v>5.2000000000000004E-5</v>
      </c>
      <c r="FX5" s="112">
        <v>7.2000000000000002E-5</v>
      </c>
      <c r="FY5" s="112">
        <v>7.2000000000000002E-5</v>
      </c>
      <c r="FZ5" s="112">
        <v>7.2000000000000002E-5</v>
      </c>
      <c r="GA5" s="112">
        <v>7.2000000000000002E-5</v>
      </c>
      <c r="GB5" s="112">
        <v>7.2000000000000002E-5</v>
      </c>
      <c r="GC5" s="112">
        <v>7.2000000000000002E-5</v>
      </c>
      <c r="GD5" s="112">
        <v>7.2000000000000002E-5</v>
      </c>
      <c r="GE5" s="112">
        <v>7.2000000000000002E-5</v>
      </c>
      <c r="GF5" s="112">
        <v>7.2000000000000002E-5</v>
      </c>
      <c r="GG5" s="112">
        <v>7.2000000000000002E-5</v>
      </c>
      <c r="GH5" s="112">
        <v>7.2000000000000002E-5</v>
      </c>
      <c r="GI5" s="112">
        <v>7.2000000000000002E-5</v>
      </c>
      <c r="GJ5" s="102"/>
    </row>
    <row r="6" spans="1:193" x14ac:dyDescent="0.2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</row>
    <row r="7" spans="1:193" s="113" customFormat="1" x14ac:dyDescent="0.2">
      <c r="A7" s="116"/>
      <c r="B7" s="116"/>
      <c r="C7" s="114">
        <v>-1</v>
      </c>
      <c r="D7" s="114">
        <v>-2</v>
      </c>
      <c r="E7" s="114">
        <v>-3</v>
      </c>
      <c r="F7" s="114">
        <v>-4</v>
      </c>
      <c r="G7" s="114">
        <v>-5</v>
      </c>
      <c r="H7" s="114">
        <v>-6</v>
      </c>
      <c r="I7" s="114">
        <v>-7</v>
      </c>
      <c r="J7" s="114">
        <v>-8</v>
      </c>
      <c r="K7" s="114">
        <v>-9</v>
      </c>
      <c r="L7" s="114">
        <v>-10</v>
      </c>
      <c r="M7" s="114">
        <v>-11</v>
      </c>
      <c r="N7" s="114">
        <v>-12</v>
      </c>
      <c r="O7" s="115">
        <v>-13</v>
      </c>
      <c r="P7" s="115">
        <v>-14</v>
      </c>
      <c r="Q7" s="115">
        <v>-15</v>
      </c>
      <c r="R7" s="115">
        <v>-16</v>
      </c>
      <c r="S7" s="115">
        <v>-17</v>
      </c>
      <c r="T7" s="115">
        <v>-18</v>
      </c>
      <c r="U7" s="115">
        <v>-19</v>
      </c>
      <c r="V7" s="115">
        <v>-20</v>
      </c>
      <c r="W7" s="115">
        <v>-21</v>
      </c>
      <c r="X7" s="115">
        <v>-22</v>
      </c>
      <c r="Y7" s="115">
        <v>-23</v>
      </c>
      <c r="Z7" s="115">
        <v>-24</v>
      </c>
      <c r="AA7" s="115">
        <v>-25</v>
      </c>
      <c r="AB7" s="115">
        <v>-26</v>
      </c>
      <c r="AC7" s="115">
        <v>-27</v>
      </c>
      <c r="AD7" s="115">
        <v>-28</v>
      </c>
      <c r="AE7" s="115">
        <v>-29</v>
      </c>
      <c r="AF7" s="115">
        <v>-30</v>
      </c>
      <c r="AG7" s="115">
        <v>-31</v>
      </c>
      <c r="AH7" s="115">
        <v>-32</v>
      </c>
      <c r="AI7" s="115">
        <v>-33</v>
      </c>
      <c r="AJ7" s="115">
        <v>-34</v>
      </c>
      <c r="AK7" s="115">
        <v>-35</v>
      </c>
      <c r="AL7" s="115">
        <v>-36</v>
      </c>
      <c r="AM7" s="115">
        <v>-37</v>
      </c>
      <c r="AN7" s="115">
        <v>-38</v>
      </c>
      <c r="AO7" s="115">
        <v>-39</v>
      </c>
      <c r="AP7" s="115">
        <v>-40</v>
      </c>
      <c r="AQ7" s="115">
        <v>-41</v>
      </c>
      <c r="AR7" s="115">
        <v>-42</v>
      </c>
      <c r="AS7" s="115">
        <v>-43</v>
      </c>
      <c r="AT7" s="115">
        <v>-44</v>
      </c>
      <c r="AU7" s="115">
        <v>-45</v>
      </c>
      <c r="AV7" s="115">
        <v>-46</v>
      </c>
      <c r="AW7" s="115">
        <v>-47</v>
      </c>
      <c r="AX7" s="115">
        <v>-48</v>
      </c>
      <c r="AY7" s="115">
        <v>-49</v>
      </c>
      <c r="AZ7" s="115">
        <v>-50</v>
      </c>
      <c r="BA7" s="115">
        <v>-51</v>
      </c>
      <c r="BB7" s="115">
        <v>-52</v>
      </c>
      <c r="BC7" s="115">
        <v>-53</v>
      </c>
      <c r="BD7" s="115">
        <v>-54</v>
      </c>
      <c r="BE7" s="115">
        <v>-55</v>
      </c>
      <c r="BF7" s="115">
        <v>-56</v>
      </c>
      <c r="BG7" s="115">
        <v>-57</v>
      </c>
      <c r="BH7" s="115">
        <v>-58</v>
      </c>
      <c r="BI7" s="115">
        <v>-59</v>
      </c>
      <c r="BJ7" s="115">
        <v>-60</v>
      </c>
      <c r="BK7" s="115">
        <v>-61</v>
      </c>
      <c r="BL7" s="115">
        <v>-62</v>
      </c>
      <c r="BM7" s="115">
        <v>-63</v>
      </c>
      <c r="BN7" s="115">
        <v>-64</v>
      </c>
      <c r="BO7" s="115">
        <v>-65</v>
      </c>
      <c r="BP7" s="115">
        <v>-66</v>
      </c>
      <c r="BQ7" s="115">
        <v>-67</v>
      </c>
      <c r="BR7" s="115">
        <v>-68</v>
      </c>
      <c r="BS7" s="115">
        <v>-69</v>
      </c>
      <c r="BT7" s="115">
        <v>-70</v>
      </c>
      <c r="BU7" s="115">
        <v>-71</v>
      </c>
      <c r="BV7" s="115">
        <v>-72</v>
      </c>
      <c r="BW7" s="116">
        <v>-73</v>
      </c>
      <c r="BX7" s="116">
        <v>-74</v>
      </c>
      <c r="BY7" s="116">
        <v>-75</v>
      </c>
      <c r="BZ7" s="116">
        <v>-76</v>
      </c>
      <c r="CA7" s="116">
        <v>-77</v>
      </c>
      <c r="CB7" s="116">
        <v>-78</v>
      </c>
      <c r="CC7" s="116">
        <v>-79</v>
      </c>
      <c r="CD7" s="116">
        <v>-80</v>
      </c>
      <c r="CE7" s="116">
        <v>-81</v>
      </c>
      <c r="CF7" s="116">
        <v>-82</v>
      </c>
      <c r="CG7" s="116">
        <v>-83</v>
      </c>
      <c r="CH7" s="116">
        <v>-84</v>
      </c>
      <c r="CI7" s="116">
        <v>-85</v>
      </c>
      <c r="CJ7" s="116">
        <v>-86</v>
      </c>
      <c r="CK7" s="116">
        <v>-87</v>
      </c>
      <c r="CL7" s="116">
        <v>-88</v>
      </c>
      <c r="CM7" s="116">
        <v>-89</v>
      </c>
      <c r="CN7" s="116">
        <v>-90</v>
      </c>
      <c r="CO7" s="116">
        <v>-91</v>
      </c>
      <c r="CP7" s="116">
        <v>-92</v>
      </c>
      <c r="CQ7" s="116">
        <v>-93</v>
      </c>
      <c r="CR7" s="116">
        <v>-94</v>
      </c>
      <c r="CS7" s="116">
        <v>-95</v>
      </c>
      <c r="CT7" s="116">
        <v>-96</v>
      </c>
      <c r="CU7" s="116">
        <v>-97</v>
      </c>
      <c r="CV7" s="116">
        <v>-98</v>
      </c>
      <c r="CW7" s="116">
        <v>-99</v>
      </c>
      <c r="CX7" s="116">
        <v>-100</v>
      </c>
      <c r="CY7" s="116">
        <v>-101</v>
      </c>
      <c r="CZ7" s="116">
        <v>-102</v>
      </c>
      <c r="DA7" s="116">
        <v>-103</v>
      </c>
      <c r="DB7" s="116">
        <v>-104</v>
      </c>
      <c r="DC7" s="116">
        <v>-105</v>
      </c>
      <c r="DD7" s="116">
        <v>-106</v>
      </c>
      <c r="DE7" s="116">
        <v>-107</v>
      </c>
      <c r="DF7" s="116">
        <v>-108</v>
      </c>
      <c r="DG7" s="116">
        <v>-109</v>
      </c>
      <c r="DH7" s="116">
        <v>-110</v>
      </c>
      <c r="DI7" s="116">
        <v>-111</v>
      </c>
      <c r="DJ7" s="116">
        <v>-112</v>
      </c>
      <c r="DK7" s="116">
        <v>-113</v>
      </c>
      <c r="DL7" s="116">
        <v>-114</v>
      </c>
      <c r="DM7" s="116">
        <v>-115</v>
      </c>
      <c r="DN7" s="116">
        <v>-116</v>
      </c>
      <c r="DO7" s="116">
        <v>-117</v>
      </c>
      <c r="DP7" s="116">
        <v>-118</v>
      </c>
      <c r="DQ7" s="116">
        <v>-119</v>
      </c>
      <c r="DR7" s="116">
        <v>-120</v>
      </c>
      <c r="DS7" s="116">
        <v>-121</v>
      </c>
      <c r="DT7" s="116">
        <v>-122</v>
      </c>
      <c r="DU7" s="116">
        <v>-123</v>
      </c>
      <c r="DV7" s="116">
        <v>-124</v>
      </c>
      <c r="DW7" s="116">
        <v>-125</v>
      </c>
      <c r="DX7" s="116">
        <v>-126</v>
      </c>
      <c r="DY7" s="116">
        <v>-127</v>
      </c>
      <c r="DZ7" s="116">
        <v>-128</v>
      </c>
      <c r="EA7" s="116">
        <v>-129</v>
      </c>
      <c r="EB7" s="116">
        <v>-130</v>
      </c>
      <c r="EC7" s="116">
        <v>-131</v>
      </c>
      <c r="ED7" s="116">
        <v>-132</v>
      </c>
      <c r="EE7" s="116">
        <v>-133</v>
      </c>
      <c r="EF7" s="116">
        <v>-134</v>
      </c>
      <c r="EG7" s="116">
        <v>-135</v>
      </c>
      <c r="EH7" s="116">
        <v>-136</v>
      </c>
      <c r="EI7" s="116">
        <v>-137</v>
      </c>
      <c r="EJ7" s="116">
        <v>-138</v>
      </c>
      <c r="EK7" s="116">
        <v>-139</v>
      </c>
      <c r="EL7" s="116">
        <v>-140</v>
      </c>
      <c r="EM7" s="116">
        <v>-141</v>
      </c>
      <c r="EN7" s="116">
        <v>-142</v>
      </c>
      <c r="EO7" s="116">
        <v>-143</v>
      </c>
      <c r="EP7" s="116">
        <v>-144</v>
      </c>
      <c r="EQ7" s="116">
        <v>-145</v>
      </c>
      <c r="ER7" s="116">
        <v>-146</v>
      </c>
      <c r="ES7" s="116">
        <v>-147</v>
      </c>
      <c r="ET7" s="116">
        <v>-148</v>
      </c>
      <c r="EU7" s="116">
        <v>-149</v>
      </c>
      <c r="EV7" s="116">
        <v>-150</v>
      </c>
      <c r="EW7" s="116">
        <v>-151</v>
      </c>
      <c r="EX7" s="116">
        <v>-152</v>
      </c>
      <c r="EY7" s="116">
        <v>-153</v>
      </c>
      <c r="EZ7" s="116">
        <v>-154</v>
      </c>
      <c r="FA7" s="116">
        <v>-155</v>
      </c>
      <c r="FB7" s="116">
        <v>-156</v>
      </c>
      <c r="FC7" s="116">
        <v>-157</v>
      </c>
      <c r="FD7" s="116">
        <v>-158</v>
      </c>
      <c r="FE7" s="116">
        <v>-159</v>
      </c>
      <c r="FF7" s="116">
        <v>-160</v>
      </c>
      <c r="FG7" s="116">
        <v>-161</v>
      </c>
      <c r="FH7" s="116">
        <v>-162</v>
      </c>
      <c r="FI7" s="116">
        <v>-163</v>
      </c>
      <c r="FJ7" s="116">
        <v>-164</v>
      </c>
      <c r="FK7" s="116">
        <v>-165</v>
      </c>
      <c r="FL7" s="116">
        <v>-166</v>
      </c>
      <c r="FM7" s="116">
        <v>-167</v>
      </c>
      <c r="FN7" s="116">
        <v>-168</v>
      </c>
      <c r="FO7" s="116">
        <v>-169</v>
      </c>
      <c r="FP7" s="116">
        <v>-170</v>
      </c>
      <c r="FQ7" s="116">
        <v>-171</v>
      </c>
      <c r="FR7" s="116">
        <v>-172</v>
      </c>
      <c r="FS7" s="116">
        <v>-173</v>
      </c>
      <c r="FT7" s="116">
        <v>-174</v>
      </c>
      <c r="FU7" s="116">
        <v>-175</v>
      </c>
      <c r="FV7" s="116">
        <v>-176</v>
      </c>
      <c r="FW7" s="116">
        <v>-177</v>
      </c>
      <c r="FX7" s="116">
        <v>-178</v>
      </c>
      <c r="FY7" s="116">
        <v>-179</v>
      </c>
      <c r="FZ7" s="116">
        <v>-180</v>
      </c>
      <c r="GA7" s="116">
        <v>-181</v>
      </c>
      <c r="GB7" s="116">
        <v>-182</v>
      </c>
      <c r="GC7" s="116">
        <v>-183</v>
      </c>
      <c r="GD7" s="116">
        <v>-184</v>
      </c>
      <c r="GE7" s="116">
        <v>-185</v>
      </c>
      <c r="GF7" s="116">
        <v>-186</v>
      </c>
      <c r="GG7" s="116">
        <v>-187</v>
      </c>
      <c r="GH7" s="116">
        <v>-188</v>
      </c>
      <c r="GI7" s="116">
        <v>-189</v>
      </c>
      <c r="GJ7" s="116"/>
    </row>
    <row r="8" spans="1:193" ht="32.25" customHeight="1" x14ac:dyDescent="0.25">
      <c r="A8" s="103"/>
      <c r="B8" s="149" t="s">
        <v>146</v>
      </c>
      <c r="C8" s="150">
        <v>39448</v>
      </c>
      <c r="D8" s="117">
        <v>39479</v>
      </c>
      <c r="E8" s="117">
        <v>39508</v>
      </c>
      <c r="F8" s="117">
        <v>39539</v>
      </c>
      <c r="G8" s="117">
        <v>39569</v>
      </c>
      <c r="H8" s="117">
        <v>39600</v>
      </c>
      <c r="I8" s="117">
        <v>39630</v>
      </c>
      <c r="J8" s="117">
        <v>39661</v>
      </c>
      <c r="K8" s="117">
        <v>39692</v>
      </c>
      <c r="L8" s="117">
        <v>39722</v>
      </c>
      <c r="M8" s="117">
        <v>39753</v>
      </c>
      <c r="N8" s="117">
        <v>39783</v>
      </c>
      <c r="O8" s="118">
        <v>39814</v>
      </c>
      <c r="P8" s="118">
        <v>39845</v>
      </c>
      <c r="Q8" s="118">
        <v>39873</v>
      </c>
      <c r="R8" s="118">
        <v>39904</v>
      </c>
      <c r="S8" s="118">
        <v>39934</v>
      </c>
      <c r="T8" s="118">
        <v>39965</v>
      </c>
      <c r="U8" s="118">
        <v>39995</v>
      </c>
      <c r="V8" s="118">
        <v>40026</v>
      </c>
      <c r="W8" s="118">
        <v>40057</v>
      </c>
      <c r="X8" s="118">
        <v>40087</v>
      </c>
      <c r="Y8" s="118">
        <v>40118</v>
      </c>
      <c r="Z8" s="118">
        <v>40148</v>
      </c>
      <c r="AA8" s="118">
        <v>40179</v>
      </c>
      <c r="AB8" s="118">
        <v>40210</v>
      </c>
      <c r="AC8" s="118">
        <v>40238</v>
      </c>
      <c r="AD8" s="118">
        <v>40269</v>
      </c>
      <c r="AE8" s="118">
        <v>40299</v>
      </c>
      <c r="AF8" s="118">
        <v>40330</v>
      </c>
      <c r="AG8" s="118">
        <v>40360</v>
      </c>
      <c r="AH8" s="118">
        <v>40391</v>
      </c>
      <c r="AI8" s="118">
        <v>40422</v>
      </c>
      <c r="AJ8" s="118">
        <v>40452</v>
      </c>
      <c r="AK8" s="118">
        <v>40483</v>
      </c>
      <c r="AL8" s="118">
        <v>40513</v>
      </c>
      <c r="AM8" s="118">
        <v>40544</v>
      </c>
      <c r="AN8" s="118">
        <v>40575</v>
      </c>
      <c r="AO8" s="118">
        <v>40603</v>
      </c>
      <c r="AP8" s="118">
        <v>40634</v>
      </c>
      <c r="AQ8" s="118">
        <v>40664</v>
      </c>
      <c r="AR8" s="118">
        <v>40695</v>
      </c>
      <c r="AS8" s="118">
        <v>40725</v>
      </c>
      <c r="AT8" s="118">
        <v>40756</v>
      </c>
      <c r="AU8" s="118">
        <v>40787</v>
      </c>
      <c r="AV8" s="118">
        <v>40817</v>
      </c>
      <c r="AW8" s="118">
        <v>40848</v>
      </c>
      <c r="AX8" s="118">
        <v>40878</v>
      </c>
      <c r="AY8" s="118">
        <v>40909</v>
      </c>
      <c r="AZ8" s="118">
        <v>40940</v>
      </c>
      <c r="BA8" s="118">
        <v>40969</v>
      </c>
      <c r="BB8" s="118">
        <v>41000</v>
      </c>
      <c r="BC8" s="118">
        <v>41030</v>
      </c>
      <c r="BD8" s="118">
        <v>41061</v>
      </c>
      <c r="BE8" s="118">
        <v>41091</v>
      </c>
      <c r="BF8" s="118">
        <v>41122</v>
      </c>
      <c r="BG8" s="118">
        <v>41153</v>
      </c>
      <c r="BH8" s="118">
        <v>41183</v>
      </c>
      <c r="BI8" s="118">
        <v>41214</v>
      </c>
      <c r="BJ8" s="118">
        <v>41244</v>
      </c>
      <c r="BK8" s="118">
        <v>41275</v>
      </c>
      <c r="BL8" s="118">
        <v>41306</v>
      </c>
      <c r="BM8" s="118">
        <v>41334</v>
      </c>
      <c r="BN8" s="118">
        <v>41365</v>
      </c>
      <c r="BO8" s="118">
        <v>41395</v>
      </c>
      <c r="BP8" s="118">
        <v>41426</v>
      </c>
      <c r="BQ8" s="118">
        <v>41456</v>
      </c>
      <c r="BR8" s="118">
        <v>41487</v>
      </c>
      <c r="BS8" s="119">
        <v>41518</v>
      </c>
      <c r="BT8" s="119">
        <v>41548</v>
      </c>
      <c r="BU8" s="119">
        <v>41579</v>
      </c>
      <c r="BV8" s="119">
        <v>41609</v>
      </c>
      <c r="BW8" s="119">
        <v>41640</v>
      </c>
      <c r="BX8" s="119">
        <v>41671</v>
      </c>
      <c r="BY8" s="119">
        <v>41699</v>
      </c>
      <c r="BZ8" s="119">
        <v>41730</v>
      </c>
      <c r="CA8" s="119">
        <v>41760</v>
      </c>
      <c r="CB8" s="119">
        <v>41791</v>
      </c>
      <c r="CC8" s="119">
        <v>41821</v>
      </c>
      <c r="CD8" s="119">
        <v>41852</v>
      </c>
      <c r="CE8" s="119">
        <v>41883</v>
      </c>
      <c r="CF8" s="119">
        <v>41913</v>
      </c>
      <c r="CG8" s="119">
        <v>41944</v>
      </c>
      <c r="CH8" s="119">
        <v>41974</v>
      </c>
      <c r="CI8" s="119">
        <v>42005</v>
      </c>
      <c r="CJ8" s="119">
        <v>42036</v>
      </c>
      <c r="CK8" s="119">
        <v>42064</v>
      </c>
      <c r="CL8" s="119">
        <v>42095</v>
      </c>
      <c r="CM8" s="119">
        <v>42125</v>
      </c>
      <c r="CN8" s="119">
        <v>42156</v>
      </c>
      <c r="CO8" s="119">
        <v>42186</v>
      </c>
      <c r="CP8" s="119">
        <v>42217</v>
      </c>
      <c r="CQ8" s="119">
        <v>42248</v>
      </c>
      <c r="CR8" s="119">
        <v>42278</v>
      </c>
      <c r="CS8" s="119">
        <v>42309</v>
      </c>
      <c r="CT8" s="119">
        <v>42339</v>
      </c>
      <c r="CU8" s="119">
        <v>42370</v>
      </c>
      <c r="CV8" s="119">
        <v>42401</v>
      </c>
      <c r="CW8" s="119">
        <v>42430</v>
      </c>
      <c r="CX8" s="119">
        <v>42461</v>
      </c>
      <c r="CY8" s="119">
        <v>42491</v>
      </c>
      <c r="CZ8" s="119">
        <v>42522</v>
      </c>
      <c r="DA8" s="119">
        <v>42552</v>
      </c>
      <c r="DB8" s="119">
        <v>42583</v>
      </c>
      <c r="DC8" s="119">
        <v>42614</v>
      </c>
      <c r="DD8" s="119">
        <v>42644</v>
      </c>
      <c r="DE8" s="119">
        <v>42675</v>
      </c>
      <c r="DF8" s="119">
        <v>42705</v>
      </c>
      <c r="DG8" s="119">
        <v>42736</v>
      </c>
      <c r="DH8" s="119">
        <v>42767</v>
      </c>
      <c r="DI8" s="119">
        <v>42795</v>
      </c>
      <c r="DJ8" s="119">
        <v>42826</v>
      </c>
      <c r="DK8" s="119">
        <v>42856</v>
      </c>
      <c r="DL8" s="119">
        <v>42887</v>
      </c>
      <c r="DM8" s="119">
        <v>42917</v>
      </c>
      <c r="DN8" s="119">
        <v>42948</v>
      </c>
      <c r="DO8" s="119">
        <v>42979</v>
      </c>
      <c r="DP8" s="119">
        <v>43009</v>
      </c>
      <c r="DQ8" s="119">
        <v>43040</v>
      </c>
      <c r="DR8" s="119">
        <v>43070</v>
      </c>
      <c r="DS8" s="119">
        <v>43101</v>
      </c>
      <c r="DT8" s="119">
        <v>43132</v>
      </c>
      <c r="DU8" s="119">
        <v>43160</v>
      </c>
      <c r="DV8" s="119">
        <v>43191</v>
      </c>
      <c r="DW8" s="119">
        <v>43221</v>
      </c>
      <c r="DX8" s="119">
        <v>43252</v>
      </c>
      <c r="DY8" s="119">
        <v>43282</v>
      </c>
      <c r="DZ8" s="119">
        <v>43313</v>
      </c>
      <c r="EA8" s="119">
        <v>43344</v>
      </c>
      <c r="EB8" s="119">
        <v>43374</v>
      </c>
      <c r="EC8" s="119">
        <v>43405</v>
      </c>
      <c r="ED8" s="119">
        <v>43435</v>
      </c>
      <c r="EE8" s="119">
        <v>43466</v>
      </c>
      <c r="EF8" s="119">
        <v>43497</v>
      </c>
      <c r="EG8" s="119">
        <v>43525</v>
      </c>
      <c r="EH8" s="119">
        <v>43556</v>
      </c>
      <c r="EI8" s="119">
        <v>43586</v>
      </c>
      <c r="EJ8" s="119">
        <v>43617</v>
      </c>
      <c r="EK8" s="119">
        <v>43647</v>
      </c>
      <c r="EL8" s="119">
        <v>43678</v>
      </c>
      <c r="EM8" s="119">
        <v>43709</v>
      </c>
      <c r="EN8" s="119">
        <v>43739</v>
      </c>
      <c r="EO8" s="119">
        <v>43770</v>
      </c>
      <c r="EP8" s="119">
        <v>43800</v>
      </c>
      <c r="EQ8" s="119">
        <v>43831</v>
      </c>
      <c r="ER8" s="119">
        <v>43862</v>
      </c>
      <c r="ES8" s="119">
        <v>43891</v>
      </c>
      <c r="ET8" s="119">
        <v>43922</v>
      </c>
      <c r="EU8" s="119">
        <v>43952</v>
      </c>
      <c r="EV8" s="119">
        <v>43983</v>
      </c>
      <c r="EW8" s="119">
        <v>44013</v>
      </c>
      <c r="EX8" s="119">
        <v>44044</v>
      </c>
      <c r="EY8" s="119">
        <v>44075</v>
      </c>
      <c r="EZ8" s="119">
        <v>44105</v>
      </c>
      <c r="FA8" s="119">
        <v>44136</v>
      </c>
      <c r="FB8" s="119">
        <v>44166</v>
      </c>
      <c r="FC8" s="119">
        <v>44197</v>
      </c>
      <c r="FD8" s="119">
        <v>44228</v>
      </c>
      <c r="FE8" s="119">
        <v>44256</v>
      </c>
      <c r="FF8" s="119">
        <v>44287</v>
      </c>
      <c r="FG8" s="119">
        <v>44317</v>
      </c>
      <c r="FH8" s="119">
        <v>44348</v>
      </c>
      <c r="FI8" s="119">
        <v>44378</v>
      </c>
      <c r="FJ8" s="119">
        <v>44409</v>
      </c>
      <c r="FK8" s="119">
        <v>44440</v>
      </c>
      <c r="FL8" s="119">
        <v>44470</v>
      </c>
      <c r="FM8" s="119">
        <v>44501</v>
      </c>
      <c r="FN8" s="119">
        <v>44531</v>
      </c>
      <c r="FO8" s="119">
        <v>44562</v>
      </c>
      <c r="FP8" s="119">
        <v>44593</v>
      </c>
      <c r="FQ8" s="119">
        <v>44621</v>
      </c>
      <c r="FR8" s="119">
        <v>44652</v>
      </c>
      <c r="FS8" s="119">
        <v>44682</v>
      </c>
      <c r="FT8" s="119">
        <v>44713</v>
      </c>
      <c r="FU8" s="119">
        <v>44743</v>
      </c>
      <c r="FV8" s="119">
        <v>44774</v>
      </c>
      <c r="FW8" s="119">
        <v>44805</v>
      </c>
      <c r="FX8" s="119">
        <v>44835</v>
      </c>
      <c r="FY8" s="119">
        <v>44866</v>
      </c>
      <c r="FZ8" s="119">
        <v>44896</v>
      </c>
      <c r="GA8" s="119">
        <v>44927</v>
      </c>
      <c r="GB8" s="119">
        <v>44958</v>
      </c>
      <c r="GC8" s="119">
        <v>44986</v>
      </c>
      <c r="GD8" s="119">
        <v>45017</v>
      </c>
      <c r="GE8" s="119">
        <v>45047</v>
      </c>
      <c r="GF8" s="119">
        <v>45078</v>
      </c>
      <c r="GG8" s="119">
        <v>45108</v>
      </c>
      <c r="GH8" s="119">
        <v>45139</v>
      </c>
      <c r="GI8" s="119">
        <v>45170</v>
      </c>
      <c r="GJ8" s="167" t="s">
        <v>147</v>
      </c>
    </row>
    <row r="9" spans="1:193" ht="32.25" customHeight="1" x14ac:dyDescent="0.2">
      <c r="A9" s="115">
        <v>-1</v>
      </c>
      <c r="B9" s="151" t="s">
        <v>148</v>
      </c>
      <c r="C9" s="152"/>
      <c r="D9" s="73"/>
      <c r="E9" s="73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256514.21</v>
      </c>
      <c r="BG9" s="74">
        <v>205296.73719052781</v>
      </c>
      <c r="BH9" s="74">
        <v>176034.90313032269</v>
      </c>
      <c r="BI9" s="74">
        <v>176317.28181913207</v>
      </c>
      <c r="BJ9" s="74">
        <v>185874.51750225696</v>
      </c>
      <c r="BK9" s="74">
        <v>197692.86224030101</v>
      </c>
      <c r="BL9" s="74">
        <v>187606.26514100772</v>
      </c>
      <c r="BM9" s="74">
        <v>190086.79211140762</v>
      </c>
      <c r="BN9" s="74">
        <v>166405.98799908007</v>
      </c>
      <c r="BO9" s="74">
        <v>183200.97172186043</v>
      </c>
      <c r="BP9" s="74">
        <v>1677016.9887632276</v>
      </c>
      <c r="BQ9" s="74">
        <v>2085065.4578923248</v>
      </c>
      <c r="BR9" s="74">
        <v>1844161.6949998296</v>
      </c>
      <c r="BS9" s="74">
        <v>1517419.9364668822</v>
      </c>
      <c r="BT9" s="74">
        <v>1432156.5252769399</v>
      </c>
      <c r="BU9" s="74">
        <v>1422547.1856846013</v>
      </c>
      <c r="BV9" s="74">
        <v>1521018.635767784</v>
      </c>
      <c r="BW9" s="74">
        <v>1629838.994238327</v>
      </c>
      <c r="BX9" s="74">
        <v>1499432.1426391625</v>
      </c>
      <c r="BY9" s="74">
        <v>1536883.5178602934</v>
      </c>
      <c r="BZ9" s="74">
        <v>1370473.0355230374</v>
      </c>
      <c r="CA9" s="74">
        <v>1350933.141134561</v>
      </c>
      <c r="CB9" s="74">
        <v>1648950.7915834796</v>
      </c>
      <c r="CC9" s="74">
        <v>1965365.6950262403</v>
      </c>
      <c r="CD9" s="74">
        <v>1742844.4115106391</v>
      </c>
      <c r="CE9" s="74">
        <v>1526121.689439672</v>
      </c>
      <c r="CF9" s="74">
        <v>1421125.555404935</v>
      </c>
      <c r="CG9" s="74">
        <v>1338763.6028912249</v>
      </c>
      <c r="CH9" s="74">
        <v>1463946.7988681803</v>
      </c>
      <c r="CI9" s="74">
        <v>1669360.0300099852</v>
      </c>
      <c r="CJ9" s="74">
        <v>1505693.7845502154</v>
      </c>
      <c r="CK9" s="74">
        <v>1536807.6058835911</v>
      </c>
      <c r="CL9" s="74">
        <v>1293230.4783355347</v>
      </c>
      <c r="CM9" s="74">
        <v>1537398.203093522</v>
      </c>
      <c r="CN9" s="74">
        <v>544321.28904438601</v>
      </c>
      <c r="CO9" s="74">
        <v>647001.71846410225</v>
      </c>
      <c r="CP9" s="74">
        <v>636977.41258253809</v>
      </c>
      <c r="CQ9" s="74">
        <v>567294.78641178855</v>
      </c>
      <c r="CR9" s="74">
        <v>152978.81648607258</v>
      </c>
      <c r="CS9" s="74">
        <v>148597.62010307849</v>
      </c>
      <c r="CT9" s="74">
        <v>154965.01033307318</v>
      </c>
      <c r="CU9" s="74">
        <v>169431.0867193774</v>
      </c>
      <c r="CV9" s="74">
        <v>127986.9678346946</v>
      </c>
      <c r="CW9" s="74">
        <v>125637.74107668023</v>
      </c>
      <c r="CX9" s="74">
        <v>114054.84079544172</v>
      </c>
      <c r="CY9" s="74">
        <v>128813.01799553615</v>
      </c>
      <c r="CZ9" s="74">
        <v>143511.16379575251</v>
      </c>
      <c r="DA9" s="74">
        <v>181296.3655101179</v>
      </c>
      <c r="DB9" s="74">
        <v>185219.85791689064</v>
      </c>
      <c r="DC9" s="74">
        <v>145044.27138940289</v>
      </c>
      <c r="DD9" s="74">
        <v>213557.32264505237</v>
      </c>
      <c r="DE9" s="74">
        <v>198846.02792095905</v>
      </c>
      <c r="DF9" s="74">
        <v>226930.88777676626</v>
      </c>
      <c r="DG9" s="74">
        <v>233233.23111501697</v>
      </c>
      <c r="DH9" s="74">
        <v>210083.09880574592</v>
      </c>
      <c r="DI9" s="74">
        <v>228960.77224616293</v>
      </c>
      <c r="DJ9" s="74">
        <v>196851.53</v>
      </c>
      <c r="DK9" s="74">
        <v>202089.0617899709</v>
      </c>
      <c r="DL9" s="74">
        <v>246991.38</v>
      </c>
      <c r="DM9" s="74">
        <v>292298.99564575026</v>
      </c>
      <c r="DN9" s="74">
        <v>270773.48400219507</v>
      </c>
      <c r="DO9" s="74">
        <v>234763.96905461399</v>
      </c>
      <c r="DP9" s="74">
        <v>211899.50371002397</v>
      </c>
      <c r="DQ9" s="74">
        <v>198960.66794325368</v>
      </c>
      <c r="DR9" s="74">
        <v>237830.40471038924</v>
      </c>
      <c r="DS9" s="74">
        <v>245818.41641282567</v>
      </c>
      <c r="DT9" s="74">
        <v>208810.85108060637</v>
      </c>
      <c r="DU9" s="74">
        <v>218645.42644838811</v>
      </c>
      <c r="DV9" s="74">
        <v>201950.81109791365</v>
      </c>
      <c r="DW9" s="74">
        <v>219521.02416768781</v>
      </c>
      <c r="DX9" s="74">
        <v>487269.12232791277</v>
      </c>
      <c r="DY9" s="74">
        <v>593690.2720927475</v>
      </c>
      <c r="DZ9" s="74">
        <v>617698.98205734743</v>
      </c>
      <c r="EA9" s="74">
        <v>487120.45689046872</v>
      </c>
      <c r="EB9" s="74">
        <v>447756.94618748024</v>
      </c>
      <c r="EC9" s="74">
        <v>408629.71382039075</v>
      </c>
      <c r="ED9" s="74">
        <v>465265.19762087322</v>
      </c>
      <c r="EE9" s="74">
        <v>480886.52898305771</v>
      </c>
      <c r="EF9" s="74">
        <v>421804.19818136882</v>
      </c>
      <c r="EG9" s="74">
        <v>444358.97277738241</v>
      </c>
      <c r="EH9" s="74">
        <v>372498.67652031704</v>
      </c>
      <c r="EI9" s="74">
        <v>536964.80977042811</v>
      </c>
      <c r="EJ9" s="74">
        <v>603502.03869923844</v>
      </c>
      <c r="EK9" s="74">
        <v>790810.91064958728</v>
      </c>
      <c r="EL9" s="74">
        <v>715093.51349825691</v>
      </c>
      <c r="EM9" s="74">
        <v>591315.19503562793</v>
      </c>
      <c r="EN9" s="74">
        <v>524925.65053664916</v>
      </c>
      <c r="EO9" s="74">
        <v>509999.85219244321</v>
      </c>
      <c r="EP9" s="74">
        <v>578372.67453235528</v>
      </c>
      <c r="EQ9" s="74">
        <v>468480.47533591831</v>
      </c>
      <c r="ER9" s="74">
        <v>422982.15180211287</v>
      </c>
      <c r="ES9" s="74">
        <v>429895.52455419942</v>
      </c>
      <c r="ET9" s="74">
        <v>353956.31039035768</v>
      </c>
      <c r="EU9" s="74">
        <v>385266.7796452631</v>
      </c>
      <c r="EV9" s="74">
        <v>504096.13799500657</v>
      </c>
      <c r="EW9" s="74">
        <v>637046.63262512151</v>
      </c>
      <c r="EX9" s="74">
        <v>588229.77793186042</v>
      </c>
      <c r="EY9" s="74">
        <v>479025.23928704276</v>
      </c>
      <c r="EZ9" s="74">
        <v>406933.72889572126</v>
      </c>
      <c r="FA9" s="74">
        <v>397204.29081084044</v>
      </c>
      <c r="FB9" s="74">
        <v>480094.70777113811</v>
      </c>
      <c r="FC9" s="74">
        <v>417755.41483876784</v>
      </c>
      <c r="FD9" s="74">
        <v>293504.24878236733</v>
      </c>
      <c r="FE9" s="74">
        <v>271469.50320663728</v>
      </c>
      <c r="FF9" s="74">
        <v>231443.49311535031</v>
      </c>
      <c r="FG9" s="74">
        <v>257072.36885951512</v>
      </c>
      <c r="FH9" s="74">
        <v>312942.75189606397</v>
      </c>
      <c r="FI9" s="74">
        <v>361005.21844500001</v>
      </c>
      <c r="FJ9" s="74">
        <v>369675.67904079286</v>
      </c>
      <c r="FK9" s="74">
        <v>284128.25819127745</v>
      </c>
      <c r="FL9" s="74">
        <v>256443.36798902613</v>
      </c>
      <c r="FM9" s="74">
        <v>251568.97643102697</v>
      </c>
      <c r="FN9" s="74">
        <v>270999.3296847372</v>
      </c>
      <c r="FO9" s="74">
        <v>303122.68890879647</v>
      </c>
      <c r="FP9" s="74">
        <v>158396.98340650051</v>
      </c>
      <c r="FQ9" s="74">
        <v>166300.22111592995</v>
      </c>
      <c r="FR9" s="74">
        <v>142792.57</v>
      </c>
      <c r="FS9" s="74">
        <v>155952.95999999999</v>
      </c>
      <c r="FT9" s="74">
        <v>179784.05</v>
      </c>
      <c r="FU9" s="74">
        <v>217262.66</v>
      </c>
      <c r="FV9" s="74">
        <v>214093.38</v>
      </c>
      <c r="FW9" s="74">
        <v>161778.20000000001</v>
      </c>
      <c r="FX9" s="74">
        <v>205450.93</v>
      </c>
      <c r="FY9" s="74">
        <v>192339.49</v>
      </c>
      <c r="FZ9" s="74">
        <v>231954.52</v>
      </c>
      <c r="GA9" s="74">
        <v>251770.92</v>
      </c>
      <c r="GB9" s="74">
        <v>219833.54</v>
      </c>
      <c r="GC9" s="74">
        <v>223548.16</v>
      </c>
      <c r="GD9" s="74">
        <v>194155.12</v>
      </c>
      <c r="GE9" s="74">
        <v>218474.29</v>
      </c>
      <c r="GF9" s="74">
        <v>256716.03</v>
      </c>
      <c r="GG9" s="74">
        <v>307430.3</v>
      </c>
      <c r="GH9" s="74">
        <v>303451.8</v>
      </c>
      <c r="GI9" s="74">
        <v>226292.32</v>
      </c>
      <c r="GJ9" s="166" t="s">
        <v>149</v>
      </c>
    </row>
    <row r="10" spans="1:193" ht="32.25" customHeight="1" x14ac:dyDescent="0.35">
      <c r="A10" s="115">
        <f t="shared" ref="A10:A18" si="0">A9-1</f>
        <v>-2</v>
      </c>
      <c r="B10" s="151" t="s">
        <v>10</v>
      </c>
      <c r="C10" s="152"/>
      <c r="D10" s="73"/>
      <c r="E10" s="73"/>
      <c r="F10" s="75">
        <v>37235.01</v>
      </c>
      <c r="G10" s="75">
        <v>33485.64</v>
      </c>
      <c r="H10" s="75">
        <v>37295.25</v>
      </c>
      <c r="I10" s="75">
        <v>110353.9</v>
      </c>
      <c r="J10" s="75">
        <v>31966.28</v>
      </c>
      <c r="K10" s="75">
        <v>42736.4</v>
      </c>
      <c r="L10" s="75">
        <v>31858.400000000001</v>
      </c>
      <c r="M10" s="75">
        <v>56450.63</v>
      </c>
      <c r="N10" s="75">
        <v>43911.48</v>
      </c>
      <c r="O10" s="76">
        <v>29751.360000000001</v>
      </c>
      <c r="P10" s="76">
        <v>21443.109999999997</v>
      </c>
      <c r="Q10" s="76">
        <v>126110.45968535892</v>
      </c>
      <c r="R10" s="76">
        <v>61093.172883256047</v>
      </c>
      <c r="S10" s="76">
        <v>60932.281608967955</v>
      </c>
      <c r="T10" s="76">
        <v>-89961.367426738114</v>
      </c>
      <c r="U10" s="76">
        <v>224213.60341645201</v>
      </c>
      <c r="V10" s="76">
        <v>-343680.82998192124</v>
      </c>
      <c r="W10" s="76">
        <v>58501.925963003538</v>
      </c>
      <c r="X10" s="76">
        <v>72702.146104857267</v>
      </c>
      <c r="Y10" s="76">
        <v>143720.56020467498</v>
      </c>
      <c r="Z10" s="76">
        <v>63197.97857674479</v>
      </c>
      <c r="AA10" s="76">
        <v>78150.363704510222</v>
      </c>
      <c r="AB10" s="76">
        <v>-414007.87847178942</v>
      </c>
      <c r="AC10" s="76">
        <v>181998.85128641187</v>
      </c>
      <c r="AD10" s="76">
        <v>49175.783662008471</v>
      </c>
      <c r="AE10" s="76">
        <v>45480.861975829932</v>
      </c>
      <c r="AF10" s="76">
        <v>61110.132213987104</v>
      </c>
      <c r="AG10" s="76">
        <v>-672970.86550387542</v>
      </c>
      <c r="AH10" s="76">
        <v>50649.405116689159</v>
      </c>
      <c r="AI10" s="76">
        <v>76558.752228019759</v>
      </c>
      <c r="AJ10" s="76">
        <v>53496.275821836083</v>
      </c>
      <c r="AK10" s="76">
        <v>-327296.1560997545</v>
      </c>
      <c r="AL10" s="76">
        <v>47456.864621573593</v>
      </c>
      <c r="AM10" s="76">
        <v>47907.909497857443</v>
      </c>
      <c r="AN10" s="76">
        <v>46384.819080413494</v>
      </c>
      <c r="AO10" s="76">
        <v>281613.05389458215</v>
      </c>
      <c r="AP10" s="76">
        <v>-302831.3087467677</v>
      </c>
      <c r="AQ10" s="76">
        <v>33882.808192071272</v>
      </c>
      <c r="AR10" s="76">
        <v>51008.907636097167</v>
      </c>
      <c r="AS10" s="76">
        <v>824704.29956496658</v>
      </c>
      <c r="AT10" s="76">
        <v>331956.90037158644</v>
      </c>
      <c r="AU10" s="76">
        <v>224141.87140032533</v>
      </c>
      <c r="AV10" s="76">
        <v>188778.90237589204</v>
      </c>
      <c r="AW10" s="76">
        <v>2807781.4183792756</v>
      </c>
      <c r="AX10" s="76">
        <v>253173.47564114729</v>
      </c>
      <c r="AY10" s="76">
        <v>180170.45333427645</v>
      </c>
      <c r="AZ10" s="76">
        <v>1296553.2399590702</v>
      </c>
      <c r="BA10" s="76">
        <v>440804.69440827979</v>
      </c>
      <c r="BB10" s="76">
        <v>337536.30463584792</v>
      </c>
      <c r="BC10" s="76">
        <v>1606796.4145214753</v>
      </c>
      <c r="BD10" s="76">
        <v>423922.40792840905</v>
      </c>
      <c r="BE10" s="76">
        <v>1682377.6712234635</v>
      </c>
      <c r="BF10" s="76">
        <v>488937.81381036335</v>
      </c>
      <c r="BG10" s="76">
        <v>479455.97266837466</v>
      </c>
      <c r="BH10" s="76">
        <v>2548172.3885602597</v>
      </c>
      <c r="BI10" s="76">
        <v>346929.64289371506</v>
      </c>
      <c r="BJ10" s="76">
        <v>312007.68637154606</v>
      </c>
      <c r="BK10" s="76">
        <v>250201.44951641551</v>
      </c>
      <c r="BL10" s="76">
        <v>263634.86357315042</v>
      </c>
      <c r="BM10" s="76">
        <v>1291411.2243512061</v>
      </c>
      <c r="BN10" s="76">
        <v>687079.71547470405</v>
      </c>
      <c r="BO10" s="76">
        <v>988616.14617434028</v>
      </c>
      <c r="BP10" s="76">
        <v>848869.04391249467</v>
      </c>
      <c r="BQ10" s="76">
        <v>1221101.4457591011</v>
      </c>
      <c r="BR10" s="76">
        <v>834066.5886998896</v>
      </c>
      <c r="BS10" s="76">
        <v>704576.46512270882</v>
      </c>
      <c r="BT10" s="76">
        <v>1169452.9914114303</v>
      </c>
      <c r="BU10" s="76">
        <v>536218.1732863721</v>
      </c>
      <c r="BV10" s="76">
        <v>650575.06217357935</v>
      </c>
      <c r="BW10" s="76">
        <v>194395.88358328323</v>
      </c>
      <c r="BX10" s="76">
        <v>246518.5343735558</v>
      </c>
      <c r="BY10" s="76">
        <v>224530.63408967847</v>
      </c>
      <c r="BZ10" s="76">
        <v>640189.45843540109</v>
      </c>
      <c r="CA10" s="76">
        <v>831246.42516239116</v>
      </c>
      <c r="CB10" s="76">
        <v>764352.51526810252</v>
      </c>
      <c r="CC10" s="76">
        <v>948118.91560336261</v>
      </c>
      <c r="CD10" s="76">
        <v>885312.3999500582</v>
      </c>
      <c r="CE10" s="76">
        <v>849504.40149631526</v>
      </c>
      <c r="CF10" s="76">
        <v>682503.47287258785</v>
      </c>
      <c r="CG10" s="76">
        <v>491362.71516782697</v>
      </c>
      <c r="CH10" s="76">
        <v>255864.75470479403</v>
      </c>
      <c r="CI10" s="76">
        <v>247750.8497124103</v>
      </c>
      <c r="CJ10" s="76">
        <v>283721.89201344724</v>
      </c>
      <c r="CK10" s="76">
        <v>191294.16636909309</v>
      </c>
      <c r="CL10" s="76">
        <v>480805.71478183224</v>
      </c>
      <c r="CM10" s="76">
        <v>765945.08257364179</v>
      </c>
      <c r="CN10" s="76">
        <v>619424.86608058156</v>
      </c>
      <c r="CO10" s="76">
        <v>543051.45524204487</v>
      </c>
      <c r="CP10" s="76">
        <v>836824.13655879698</v>
      </c>
      <c r="CQ10" s="76">
        <v>880318.22151780594</v>
      </c>
      <c r="CR10" s="76">
        <v>264226.9352911266</v>
      </c>
      <c r="CS10" s="76">
        <v>529590.43127436354</v>
      </c>
      <c r="CT10" s="76">
        <v>38835.102656695875</v>
      </c>
      <c r="CU10" s="76">
        <v>219390.33491663981</v>
      </c>
      <c r="CV10" s="76">
        <v>280612.52421319613</v>
      </c>
      <c r="CW10" s="76">
        <v>88716.391058424007</v>
      </c>
      <c r="CX10" s="76">
        <v>449235.54635760217</v>
      </c>
      <c r="CY10" s="76">
        <v>689747.28277135442</v>
      </c>
      <c r="CZ10" s="76">
        <v>310247.60393968888</v>
      </c>
      <c r="DA10" s="76">
        <v>642555.14467424143</v>
      </c>
      <c r="DB10" s="76">
        <v>713937.27011552162</v>
      </c>
      <c r="DC10" s="76">
        <v>714672.68326852145</v>
      </c>
      <c r="DD10" s="76">
        <v>422213.65954363975</v>
      </c>
      <c r="DE10" s="76">
        <v>433639.68485688174</v>
      </c>
      <c r="DF10" s="76">
        <v>340163.2195796356</v>
      </c>
      <c r="DG10" s="76">
        <v>232631.63978386321</v>
      </c>
      <c r="DH10" s="76">
        <v>197244.0347897436</v>
      </c>
      <c r="DI10" s="76">
        <v>336132.60587259289</v>
      </c>
      <c r="DJ10" s="76">
        <v>412164.8378668009</v>
      </c>
      <c r="DK10" s="76">
        <v>583564.13572318561</v>
      </c>
      <c r="DL10" s="76">
        <v>481844.51538723242</v>
      </c>
      <c r="DM10" s="76">
        <v>723243.95609270618</v>
      </c>
      <c r="DN10" s="76">
        <v>687948.98917027086</v>
      </c>
      <c r="DO10" s="76">
        <v>679864.25249729829</v>
      </c>
      <c r="DP10" s="76">
        <v>796271.74206350336</v>
      </c>
      <c r="DQ10" s="76">
        <v>452770.11008938501</v>
      </c>
      <c r="DR10" s="76">
        <v>341273.21652509714</v>
      </c>
      <c r="DS10" s="76">
        <v>167870.99652529502</v>
      </c>
      <c r="DT10" s="76">
        <v>262221.86253135587</v>
      </c>
      <c r="DU10" s="76">
        <v>168913.12736177465</v>
      </c>
      <c r="DV10" s="76">
        <v>382982.48731160787</v>
      </c>
      <c r="DW10" s="76">
        <v>551464.94857862347</v>
      </c>
      <c r="DX10" s="76">
        <v>446513.79828498291</v>
      </c>
      <c r="DY10" s="76">
        <v>666660.44722906279</v>
      </c>
      <c r="DZ10" s="76">
        <v>711944.18868303206</v>
      </c>
      <c r="EA10" s="76">
        <v>540317.77185784886</v>
      </c>
      <c r="EB10" s="76">
        <v>389673.57071666117</v>
      </c>
      <c r="EC10" s="76">
        <v>306804.53658028564</v>
      </c>
      <c r="ED10" s="76">
        <v>155991.92745520736</v>
      </c>
      <c r="EE10" s="76">
        <v>193064.06182556011</v>
      </c>
      <c r="EF10" s="76">
        <v>244376.89908584772</v>
      </c>
      <c r="EG10" s="76">
        <v>231346.01984280557</v>
      </c>
      <c r="EH10" s="76">
        <v>413976.69053080207</v>
      </c>
      <c r="EI10" s="76">
        <v>550174.55610828591</v>
      </c>
      <c r="EJ10" s="76">
        <v>439823.74167447025</v>
      </c>
      <c r="EK10" s="76">
        <v>563532.49181983294</v>
      </c>
      <c r="EL10" s="76">
        <v>628516.68117059593</v>
      </c>
      <c r="EM10" s="76">
        <v>575074.76590097137</v>
      </c>
      <c r="EN10" s="76">
        <v>355496.35253390396</v>
      </c>
      <c r="EO10" s="76">
        <v>306185.44196811045</v>
      </c>
      <c r="EP10" s="76">
        <v>233413.9976954005</v>
      </c>
      <c r="EQ10" s="76">
        <v>156822.12198892405</v>
      </c>
      <c r="ER10" s="76">
        <v>235200.46775896879</v>
      </c>
      <c r="ES10" s="76">
        <v>222192.83369417052</v>
      </c>
      <c r="ET10" s="76">
        <v>415352.71726655186</v>
      </c>
      <c r="EU10" s="76">
        <v>468642.60299440107</v>
      </c>
      <c r="EV10" s="76">
        <v>537953.11086046393</v>
      </c>
      <c r="EW10" s="76">
        <v>605971.68772992981</v>
      </c>
      <c r="EX10" s="76">
        <v>593863.85787591024</v>
      </c>
      <c r="EY10" s="76">
        <v>541328.85951931274</v>
      </c>
      <c r="EZ10" s="76">
        <v>291248.9039381636</v>
      </c>
      <c r="FA10" s="76">
        <v>347698.67796506337</v>
      </c>
      <c r="FB10" s="76">
        <v>145970.00541187532</v>
      </c>
      <c r="FC10" s="76">
        <v>141757.81417259946</v>
      </c>
      <c r="FD10" s="76">
        <v>209018.18294515557</v>
      </c>
      <c r="FE10" s="76">
        <v>25948.632073414774</v>
      </c>
      <c r="FF10" s="76">
        <v>411152.01153469778</v>
      </c>
      <c r="FG10" s="76">
        <v>408765.50201105361</v>
      </c>
      <c r="FH10" s="76">
        <v>414949.80067366117</v>
      </c>
      <c r="FI10" s="76">
        <v>457330.66683165968</v>
      </c>
      <c r="FJ10" s="76">
        <v>481869.70179117122</v>
      </c>
      <c r="FK10" s="76">
        <f t="shared" ref="FK10:GI10" si="1">FK23</f>
        <v>301229.80126373825</v>
      </c>
      <c r="FL10" s="76">
        <f t="shared" si="1"/>
        <v>249474.51528140102</v>
      </c>
      <c r="FM10" s="76">
        <f t="shared" si="1"/>
        <v>246892.01394795795</v>
      </c>
      <c r="FN10" s="76">
        <f t="shared" si="1"/>
        <v>163686.87651827279</v>
      </c>
      <c r="FO10" s="76">
        <f t="shared" si="1"/>
        <v>155634.96052161336</v>
      </c>
      <c r="FP10" s="76">
        <f t="shared" si="1"/>
        <v>172346.36994156762</v>
      </c>
      <c r="FQ10" s="76">
        <f t="shared" si="1"/>
        <v>180131.12878866185</v>
      </c>
      <c r="FR10" s="76">
        <f t="shared" si="1"/>
        <v>234252.5188042082</v>
      </c>
      <c r="FS10" s="76">
        <f t="shared" si="1"/>
        <v>334954.33687879232</v>
      </c>
      <c r="FT10" s="76">
        <f t="shared" si="1"/>
        <v>358066.14373863756</v>
      </c>
      <c r="FU10" s="76">
        <f t="shared" si="1"/>
        <v>434537.14751677384</v>
      </c>
      <c r="FV10" s="76">
        <f t="shared" si="1"/>
        <v>422533.13085273583</v>
      </c>
      <c r="FW10" s="76">
        <f t="shared" si="1"/>
        <v>420238.0242171291</v>
      </c>
      <c r="FX10" s="76">
        <f t="shared" si="1"/>
        <v>395191.75045547506</v>
      </c>
      <c r="FY10" s="76">
        <f t="shared" si="1"/>
        <v>317657.41225162795</v>
      </c>
      <c r="FZ10" s="76">
        <f t="shared" si="1"/>
        <v>245758.16176672757</v>
      </c>
      <c r="GA10" s="76">
        <f t="shared" si="1"/>
        <v>154209.80626578059</v>
      </c>
      <c r="GB10" s="76">
        <f t="shared" si="1"/>
        <v>139005.50521637558</v>
      </c>
      <c r="GC10" s="76">
        <f t="shared" si="1"/>
        <v>175389.18292902358</v>
      </c>
      <c r="GD10" s="76">
        <f t="shared" si="1"/>
        <v>204901.06963035208</v>
      </c>
      <c r="GE10" s="76">
        <f t="shared" si="1"/>
        <v>270583.65143768652</v>
      </c>
      <c r="GF10" s="76">
        <f t="shared" si="1"/>
        <v>304808.82662244432</v>
      </c>
      <c r="GG10" s="76">
        <f t="shared" si="1"/>
        <v>357832.17385771498</v>
      </c>
      <c r="GH10" s="76">
        <f t="shared" si="1"/>
        <v>301827.39890900324</v>
      </c>
      <c r="GI10" s="76">
        <f t="shared" si="1"/>
        <v>296720.28946623905</v>
      </c>
      <c r="GJ10" s="168" t="s">
        <v>150</v>
      </c>
    </row>
    <row r="11" spans="1:193" ht="32.25" customHeight="1" x14ac:dyDescent="0.2">
      <c r="A11" s="115">
        <f t="shared" si="0"/>
        <v>-3</v>
      </c>
      <c r="B11" s="151" t="s">
        <v>151</v>
      </c>
      <c r="C11" s="152"/>
      <c r="D11" s="77"/>
      <c r="E11" s="77"/>
      <c r="F11" s="77">
        <v>37235.01</v>
      </c>
      <c r="G11" s="77">
        <v>33485.64</v>
      </c>
      <c r="H11" s="77">
        <v>37295.25</v>
      </c>
      <c r="I11" s="77">
        <v>110353.9</v>
      </c>
      <c r="J11" s="77">
        <v>31966.28</v>
      </c>
      <c r="K11" s="77">
        <v>42736.4</v>
      </c>
      <c r="L11" s="77">
        <v>31858.400000000001</v>
      </c>
      <c r="M11" s="77">
        <v>56450.63</v>
      </c>
      <c r="N11" s="77">
        <v>43911.48</v>
      </c>
      <c r="O11" s="78">
        <v>29751.360000000001</v>
      </c>
      <c r="P11" s="78">
        <v>21443.109999999997</v>
      </c>
      <c r="Q11" s="78">
        <v>126110.45968535892</v>
      </c>
      <c r="R11" s="78">
        <v>61093.172883256047</v>
      </c>
      <c r="S11" s="78">
        <v>60932.281608967955</v>
      </c>
      <c r="T11" s="79">
        <v>-89961.367426738114</v>
      </c>
      <c r="U11" s="79">
        <v>224213.60341645201</v>
      </c>
      <c r="V11" s="79">
        <v>-343680.82998192124</v>
      </c>
      <c r="W11" s="79">
        <v>58501.925963003538</v>
      </c>
      <c r="X11" s="79">
        <v>72702.146104857267</v>
      </c>
      <c r="Y11" s="79">
        <v>143720.56020467498</v>
      </c>
      <c r="Z11" s="79">
        <v>63197.97857674479</v>
      </c>
      <c r="AA11" s="79">
        <v>78150.363704510222</v>
      </c>
      <c r="AB11" s="79">
        <v>-414007.87847178942</v>
      </c>
      <c r="AC11" s="79">
        <v>181998.85128641187</v>
      </c>
      <c r="AD11" s="79">
        <v>49175.783662008471</v>
      </c>
      <c r="AE11" s="79">
        <v>45480.861975829932</v>
      </c>
      <c r="AF11" s="79">
        <v>61110.132213987104</v>
      </c>
      <c r="AG11" s="79">
        <v>-672970.86550387542</v>
      </c>
      <c r="AH11" s="79">
        <v>50649.405116689159</v>
      </c>
      <c r="AI11" s="79">
        <v>76558.752228019759</v>
      </c>
      <c r="AJ11" s="79">
        <v>53496.275821836083</v>
      </c>
      <c r="AK11" s="79">
        <v>-327296.1560997545</v>
      </c>
      <c r="AL11" s="79">
        <v>47456.864621573593</v>
      </c>
      <c r="AM11" s="79">
        <v>47907.909497857443</v>
      </c>
      <c r="AN11" s="79">
        <v>46384.819080413494</v>
      </c>
      <c r="AO11" s="79">
        <v>281613.05389458215</v>
      </c>
      <c r="AP11" s="79">
        <v>-302831.3087467677</v>
      </c>
      <c r="AQ11" s="79">
        <v>33882.808192071272</v>
      </c>
      <c r="AR11" s="79">
        <v>51008.907636097167</v>
      </c>
      <c r="AS11" s="79">
        <v>824704.29956496658</v>
      </c>
      <c r="AT11" s="79">
        <v>331956.90037158644</v>
      </c>
      <c r="AU11" s="79">
        <v>224141.87140032533</v>
      </c>
      <c r="AV11" s="79">
        <v>188778.90237589204</v>
      </c>
      <c r="AW11" s="79">
        <v>2807781.4183792756</v>
      </c>
      <c r="AX11" s="79">
        <v>253173.47564114729</v>
      </c>
      <c r="AY11" s="78">
        <v>180170.45333427645</v>
      </c>
      <c r="AZ11" s="78">
        <v>1296553.2399590702</v>
      </c>
      <c r="BA11" s="78">
        <v>440804.69440827979</v>
      </c>
      <c r="BB11" s="78">
        <v>337536.30463584792</v>
      </c>
      <c r="BC11" s="78">
        <v>1606796.4145214753</v>
      </c>
      <c r="BD11" s="78">
        <v>423922.40792840905</v>
      </c>
      <c r="BE11" s="78">
        <v>1682377.6712234635</v>
      </c>
      <c r="BF11" s="78">
        <v>232423.60381036336</v>
      </c>
      <c r="BG11" s="78">
        <v>274159.23547784681</v>
      </c>
      <c r="BH11" s="78">
        <v>2372137.485429937</v>
      </c>
      <c r="BI11" s="78">
        <v>170612.36107458299</v>
      </c>
      <c r="BJ11" s="78">
        <v>126133.1688692891</v>
      </c>
      <c r="BK11" s="78">
        <v>52508.5872761145</v>
      </c>
      <c r="BL11" s="78">
        <v>76028.598432142695</v>
      </c>
      <c r="BM11" s="78">
        <v>1101324.4322397984</v>
      </c>
      <c r="BN11" s="78">
        <v>520673.72747562395</v>
      </c>
      <c r="BO11" s="78">
        <v>805415.17445247981</v>
      </c>
      <c r="BP11" s="78">
        <v>-828147.94485073292</v>
      </c>
      <c r="BQ11" s="78">
        <v>-863964.0121332237</v>
      </c>
      <c r="BR11" s="78">
        <v>-1010095.10629994</v>
      </c>
      <c r="BS11" s="79">
        <v>-812843.47134417342</v>
      </c>
      <c r="BT11" s="78">
        <v>-262703.53386550955</v>
      </c>
      <c r="BU11" s="78">
        <v>-886329.01239822921</v>
      </c>
      <c r="BV11" s="78">
        <v>-870443.57359420462</v>
      </c>
      <c r="BW11" s="78">
        <v>-1435443.1106550437</v>
      </c>
      <c r="BX11" s="78">
        <v>-1252913.6082656067</v>
      </c>
      <c r="BY11" s="78">
        <v>-1312352.8837706149</v>
      </c>
      <c r="BZ11" s="78">
        <v>-730283.57708763634</v>
      </c>
      <c r="CA11" s="78">
        <v>-519686.71597216988</v>
      </c>
      <c r="CB11" s="78">
        <v>-884598.27631537709</v>
      </c>
      <c r="CC11" s="78">
        <v>-1017246.7794228777</v>
      </c>
      <c r="CD11" s="78">
        <v>-857532.01156058093</v>
      </c>
      <c r="CE11" s="78">
        <v>-676617.28794335679</v>
      </c>
      <c r="CF11" s="78">
        <v>-738622.08253234718</v>
      </c>
      <c r="CG11" s="78">
        <v>-847400.88772339793</v>
      </c>
      <c r="CH11" s="78">
        <v>-1208082.0441633863</v>
      </c>
      <c r="CI11" s="78">
        <v>-1421609.180297575</v>
      </c>
      <c r="CJ11" s="78">
        <v>-1221971.8925367682</v>
      </c>
      <c r="CK11" s="78">
        <v>-1345513.439514498</v>
      </c>
      <c r="CL11" s="78">
        <v>-812424.76355370251</v>
      </c>
      <c r="CM11" s="78">
        <v>-771453.12051988021</v>
      </c>
      <c r="CN11" s="78">
        <v>75103.577036195551</v>
      </c>
      <c r="CO11" s="78">
        <v>-103950.26322205737</v>
      </c>
      <c r="CP11" s="78">
        <v>199846.72397625889</v>
      </c>
      <c r="CQ11" s="78">
        <v>313023.43510601739</v>
      </c>
      <c r="CR11" s="78">
        <v>111248.11880505402</v>
      </c>
      <c r="CS11" s="78">
        <v>380992.81117128505</v>
      </c>
      <c r="CT11" s="78">
        <v>-116129.9076763773</v>
      </c>
      <c r="CU11" s="78">
        <v>49959.248197262408</v>
      </c>
      <c r="CV11" s="78">
        <v>152625.55637850153</v>
      </c>
      <c r="CW11" s="78">
        <v>-36921.350018256227</v>
      </c>
      <c r="CX11" s="78">
        <v>335180.70556216047</v>
      </c>
      <c r="CY11" s="78">
        <v>560934.26477581821</v>
      </c>
      <c r="CZ11" s="78">
        <v>166736.44014393637</v>
      </c>
      <c r="DA11" s="78">
        <v>461258.77916412352</v>
      </c>
      <c r="DB11" s="78">
        <v>528717.41219863098</v>
      </c>
      <c r="DC11" s="78">
        <v>569628.41187911853</v>
      </c>
      <c r="DD11" s="78">
        <v>208656.33689858738</v>
      </c>
      <c r="DE11" s="78">
        <v>234793.65693592269</v>
      </c>
      <c r="DF11" s="78">
        <v>113232.33180286933</v>
      </c>
      <c r="DG11" s="78">
        <v>-601.5913311537588</v>
      </c>
      <c r="DH11" s="78">
        <v>-12839.064016002318</v>
      </c>
      <c r="DI11" s="78">
        <v>107171.83362642996</v>
      </c>
      <c r="DJ11" s="78">
        <v>215313.3078668009</v>
      </c>
      <c r="DK11" s="78">
        <v>381475.07393321471</v>
      </c>
      <c r="DL11" s="78">
        <v>234853.13538723241</v>
      </c>
      <c r="DM11" s="78">
        <v>430944.96044695593</v>
      </c>
      <c r="DN11" s="78">
        <v>417175.50516807579</v>
      </c>
      <c r="DO11" s="78">
        <v>445100.28344268433</v>
      </c>
      <c r="DP11" s="78">
        <v>584372.23835347942</v>
      </c>
      <c r="DQ11" s="78">
        <v>253809.44214613133</v>
      </c>
      <c r="DR11" s="78">
        <v>103442.81181470791</v>
      </c>
      <c r="DS11" s="78">
        <v>-77947.419887530647</v>
      </c>
      <c r="DT11" s="78">
        <v>53411.011450749502</v>
      </c>
      <c r="DU11" s="78">
        <v>-49732.299086613464</v>
      </c>
      <c r="DV11" s="78">
        <v>181031.67621369421</v>
      </c>
      <c r="DW11" s="78">
        <v>331943.92441093567</v>
      </c>
      <c r="DX11" s="78">
        <v>-40755.32404292986</v>
      </c>
      <c r="DY11" s="78">
        <v>72970.175136315287</v>
      </c>
      <c r="DZ11" s="78">
        <v>94245.20662568463</v>
      </c>
      <c r="EA11" s="78">
        <v>53197.314967380138</v>
      </c>
      <c r="EB11" s="78">
        <v>-58083.375470819068</v>
      </c>
      <c r="EC11" s="78">
        <v>-101825.17724010511</v>
      </c>
      <c r="ED11" s="78">
        <v>-309273.27016566589</v>
      </c>
      <c r="EE11" s="78">
        <v>-287822.46715749759</v>
      </c>
      <c r="EF11" s="78">
        <v>-177427.2990955211</v>
      </c>
      <c r="EG11" s="78">
        <v>-213012.95293457684</v>
      </c>
      <c r="EH11" s="78">
        <v>41478.014010485029</v>
      </c>
      <c r="EI11" s="78">
        <v>13209.746337857796</v>
      </c>
      <c r="EJ11" s="78">
        <v>-163678.2970247682</v>
      </c>
      <c r="EK11" s="78">
        <v>-227278.41882975434</v>
      </c>
      <c r="EL11" s="78">
        <v>-86576.832327660988</v>
      </c>
      <c r="EM11" s="78">
        <v>-16240.429134656559</v>
      </c>
      <c r="EN11" s="78">
        <v>-169429.2980027452</v>
      </c>
      <c r="EO11" s="78">
        <v>-203814.41022433277</v>
      </c>
      <c r="EP11" s="78">
        <v>-344958.67683695478</v>
      </c>
      <c r="EQ11" s="78">
        <v>-311658.35334699426</v>
      </c>
      <c r="ER11" s="78">
        <v>-187781.68404314408</v>
      </c>
      <c r="ES11" s="78">
        <v>-207702.6908600289</v>
      </c>
      <c r="ET11" s="78">
        <v>61396.406876194174</v>
      </c>
      <c r="EU11" s="78">
        <v>83375.823349137965</v>
      </c>
      <c r="EV11" s="78">
        <v>33856.972865457356</v>
      </c>
      <c r="EW11" s="78">
        <v>-31074.9448951917</v>
      </c>
      <c r="EX11" s="78">
        <v>5634.0799440498231</v>
      </c>
      <c r="EY11" s="78">
        <v>62303.620232269983</v>
      </c>
      <c r="EZ11" s="78">
        <v>-115684.82495755766</v>
      </c>
      <c r="FA11" s="78">
        <v>-49505.612845777068</v>
      </c>
      <c r="FB11" s="78">
        <v>-334124.7023592628</v>
      </c>
      <c r="FC11" s="78">
        <v>-275997.60066616838</v>
      </c>
      <c r="FD11" s="78">
        <v>-84486.065837211761</v>
      </c>
      <c r="FE11" s="78">
        <v>-245520.87113322251</v>
      </c>
      <c r="FF11" s="78">
        <v>179708.51841934747</v>
      </c>
      <c r="FG11" s="78">
        <v>151693.1331515385</v>
      </c>
      <c r="FH11" s="78">
        <v>102007.0487775972</v>
      </c>
      <c r="FI11" s="78">
        <v>96325.448386659671</v>
      </c>
      <c r="FJ11" s="78">
        <v>112194.02275037835</v>
      </c>
      <c r="FK11" s="78">
        <f t="shared" ref="FK11:GI11" si="2">FK10-FK9</f>
        <v>17101.543072460801</v>
      </c>
      <c r="FL11" s="78">
        <f t="shared" si="2"/>
        <v>-6968.8527076251048</v>
      </c>
      <c r="FM11" s="78">
        <f t="shared" si="2"/>
        <v>-4676.9624830690154</v>
      </c>
      <c r="FN11" s="78">
        <f t="shared" si="2"/>
        <v>-107312.4531664644</v>
      </c>
      <c r="FO11" s="78">
        <f t="shared" si="2"/>
        <v>-147487.7283871831</v>
      </c>
      <c r="FP11" s="78">
        <f t="shared" si="2"/>
        <v>13949.386535067111</v>
      </c>
      <c r="FQ11" s="78">
        <f t="shared" si="2"/>
        <v>13830.907672731904</v>
      </c>
      <c r="FR11" s="78">
        <f t="shared" si="2"/>
        <v>91459.948804208194</v>
      </c>
      <c r="FS11" s="78">
        <f t="shared" si="2"/>
        <v>179001.37687879233</v>
      </c>
      <c r="FT11" s="78">
        <f t="shared" si="2"/>
        <v>178282.09373863757</v>
      </c>
      <c r="FU11" s="78">
        <f t="shared" si="2"/>
        <v>217274.48751677384</v>
      </c>
      <c r="FV11" s="78">
        <f t="shared" si="2"/>
        <v>208439.75085273583</v>
      </c>
      <c r="FW11" s="78">
        <f t="shared" si="2"/>
        <v>258459.82421712909</v>
      </c>
      <c r="FX11" s="78">
        <f t="shared" si="2"/>
        <v>189740.82045547507</v>
      </c>
      <c r="FY11" s="78">
        <f t="shared" si="2"/>
        <v>125317.92225162796</v>
      </c>
      <c r="FZ11" s="78">
        <f t="shared" si="2"/>
        <v>13803.641766727582</v>
      </c>
      <c r="GA11" s="78">
        <f t="shared" si="2"/>
        <v>-97561.113734219427</v>
      </c>
      <c r="GB11" s="78">
        <f t="shared" si="2"/>
        <v>-80828.034783624433</v>
      </c>
      <c r="GC11" s="78">
        <f t="shared" si="2"/>
        <v>-48158.977070976427</v>
      </c>
      <c r="GD11" s="78">
        <f t="shared" si="2"/>
        <v>10745.949630352086</v>
      </c>
      <c r="GE11" s="78">
        <f t="shared" si="2"/>
        <v>52109.361437686515</v>
      </c>
      <c r="GF11" s="78">
        <f t="shared" si="2"/>
        <v>48092.796622444323</v>
      </c>
      <c r="GG11" s="78">
        <f t="shared" si="2"/>
        <v>50401.873857714992</v>
      </c>
      <c r="GH11" s="78">
        <f t="shared" si="2"/>
        <v>-1624.4010909967474</v>
      </c>
      <c r="GI11" s="78">
        <f t="shared" si="2"/>
        <v>70427.969466239039</v>
      </c>
      <c r="GJ11" s="166" t="s">
        <v>152</v>
      </c>
    </row>
    <row r="12" spans="1:193" ht="32.25" customHeight="1" x14ac:dyDescent="0.2">
      <c r="A12" s="115">
        <f t="shared" si="0"/>
        <v>-4</v>
      </c>
      <c r="B12" s="151" t="s">
        <v>153</v>
      </c>
      <c r="C12" s="77"/>
      <c r="D12" s="77"/>
      <c r="E12" s="77"/>
      <c r="F12" s="77">
        <v>37235.01</v>
      </c>
      <c r="G12" s="77">
        <v>70720.649999999994</v>
      </c>
      <c r="H12" s="77">
        <v>108015.9</v>
      </c>
      <c r="I12" s="77">
        <v>218369.8</v>
      </c>
      <c r="J12" s="77">
        <v>250336.08</v>
      </c>
      <c r="K12" s="77">
        <v>293072.48</v>
      </c>
      <c r="L12" s="77">
        <v>324930.88</v>
      </c>
      <c r="M12" s="77">
        <v>381381.51</v>
      </c>
      <c r="N12" s="77">
        <v>425292.99</v>
      </c>
      <c r="O12" s="78">
        <v>455044.35</v>
      </c>
      <c r="P12" s="78">
        <v>476487.45999999996</v>
      </c>
      <c r="Q12" s="78">
        <v>602597.91968535888</v>
      </c>
      <c r="R12" s="78">
        <v>663691.09256861499</v>
      </c>
      <c r="S12" s="78">
        <v>724623.37417758291</v>
      </c>
      <c r="T12" s="79">
        <v>634662.00675084477</v>
      </c>
      <c r="U12" s="79">
        <v>858875.61016729684</v>
      </c>
      <c r="V12" s="79">
        <v>515194.7801853756</v>
      </c>
      <c r="W12" s="79">
        <v>573696.70614837913</v>
      </c>
      <c r="X12" s="79">
        <v>646398.85225323634</v>
      </c>
      <c r="Y12" s="79">
        <v>790119.4124579113</v>
      </c>
      <c r="Z12" s="79">
        <v>853317.39103465609</v>
      </c>
      <c r="AA12" s="79">
        <v>931467.75473916635</v>
      </c>
      <c r="AB12" s="79">
        <v>517459.87626737694</v>
      </c>
      <c r="AC12" s="79">
        <v>699458.72755378881</v>
      </c>
      <c r="AD12" s="79">
        <v>748634.51121579728</v>
      </c>
      <c r="AE12" s="79">
        <v>794115.37319162721</v>
      </c>
      <c r="AF12" s="79">
        <v>855225.50540561427</v>
      </c>
      <c r="AG12" s="79">
        <v>182254.63990173885</v>
      </c>
      <c r="AH12" s="79">
        <v>232904.04501842801</v>
      </c>
      <c r="AI12" s="79">
        <v>309462.79724644776</v>
      </c>
      <c r="AJ12" s="79">
        <v>362959.07306828385</v>
      </c>
      <c r="AK12" s="79">
        <v>35662.916968529345</v>
      </c>
      <c r="AL12" s="79">
        <v>83119.781590102939</v>
      </c>
      <c r="AM12" s="79">
        <v>131027.69108796038</v>
      </c>
      <c r="AN12" s="79">
        <v>177412.51016837388</v>
      </c>
      <c r="AO12" s="79">
        <v>459025.56406295602</v>
      </c>
      <c r="AP12" s="79">
        <v>156194.25531618833</v>
      </c>
      <c r="AQ12" s="79">
        <v>190077.0635082596</v>
      </c>
      <c r="AR12" s="79">
        <v>241085.97114435676</v>
      </c>
      <c r="AS12" s="79">
        <v>1065790.2707093232</v>
      </c>
      <c r="AT12" s="79">
        <v>1397747.1710809097</v>
      </c>
      <c r="AU12" s="79">
        <v>1621889.042481235</v>
      </c>
      <c r="AV12" s="79">
        <v>1810667.944857127</v>
      </c>
      <c r="AW12" s="79">
        <v>4618449.3632364031</v>
      </c>
      <c r="AX12" s="79">
        <v>4871622.8388775503</v>
      </c>
      <c r="AY12" s="78">
        <v>5051793.2922118269</v>
      </c>
      <c r="AZ12" s="78">
        <v>6348346.5321708973</v>
      </c>
      <c r="BA12" s="78">
        <v>6789151.2265791772</v>
      </c>
      <c r="BB12" s="78">
        <v>7126687.5312150251</v>
      </c>
      <c r="BC12" s="78">
        <v>8733483.9457365014</v>
      </c>
      <c r="BD12" s="78">
        <v>9157406.3536649104</v>
      </c>
      <c r="BE12" s="78">
        <v>10839784.024888374</v>
      </c>
      <c r="BF12" s="78">
        <v>11039495.086304564</v>
      </c>
      <c r="BG12" s="78">
        <v>11313654.32178241</v>
      </c>
      <c r="BH12" s="78">
        <v>13685791.807212347</v>
      </c>
      <c r="BI12" s="78">
        <v>13856404.168286931</v>
      </c>
      <c r="BJ12" s="78">
        <v>13982537.337156219</v>
      </c>
      <c r="BK12" s="78">
        <v>14035045.924432334</v>
      </c>
      <c r="BL12" s="78">
        <v>14111074.522864476</v>
      </c>
      <c r="BM12" s="78">
        <v>15212398.955104275</v>
      </c>
      <c r="BN12" s="78">
        <v>15733072.682579899</v>
      </c>
      <c r="BO12" s="78">
        <v>16538487.857032379</v>
      </c>
      <c r="BP12" s="78">
        <v>15766699.563156907</v>
      </c>
      <c r="BQ12" s="78">
        <v>14902735.551023683</v>
      </c>
      <c r="BR12" s="78">
        <v>13892640.444723742</v>
      </c>
      <c r="BS12" s="79">
        <v>13079796.973379569</v>
      </c>
      <c r="BT12" s="78">
        <v>12817093.43951406</v>
      </c>
      <c r="BU12" s="78">
        <v>11930764.42711583</v>
      </c>
      <c r="BV12" s="78">
        <v>11060320.853521625</v>
      </c>
      <c r="BW12" s="78">
        <v>9668041.6045553405</v>
      </c>
      <c r="BX12" s="78">
        <v>8415127.9962897338</v>
      </c>
      <c r="BY12" s="78">
        <v>7102775.1125191189</v>
      </c>
      <c r="BZ12" s="78">
        <v>6372491.5354314828</v>
      </c>
      <c r="CA12" s="78">
        <v>5852804.8194593126</v>
      </c>
      <c r="CB12" s="78">
        <v>4968206.5431439355</v>
      </c>
      <c r="CC12" s="78">
        <v>3950959.7637210577</v>
      </c>
      <c r="CD12" s="78">
        <v>3093427.7521604765</v>
      </c>
      <c r="CE12" s="78">
        <v>2416810.4642171199</v>
      </c>
      <c r="CF12" s="78">
        <v>1678188.3816847727</v>
      </c>
      <c r="CG12" s="78">
        <v>830787.49396137474</v>
      </c>
      <c r="CH12" s="78">
        <v>-377294.5502020116</v>
      </c>
      <c r="CI12" s="78">
        <v>-1798903.7304995866</v>
      </c>
      <c r="CJ12" s="78">
        <v>-3020875.6230363548</v>
      </c>
      <c r="CK12" s="78">
        <v>-4366389.062550853</v>
      </c>
      <c r="CL12" s="78">
        <v>-5178813.8261045553</v>
      </c>
      <c r="CM12" s="78">
        <v>-5950266.9466244355</v>
      </c>
      <c r="CN12" s="78">
        <v>-5855953.0580370836</v>
      </c>
      <c r="CO12" s="78">
        <v>-5959903.321259141</v>
      </c>
      <c r="CP12" s="78">
        <v>-5760056.5972828818</v>
      </c>
      <c r="CQ12" s="78">
        <v>-5447033.1621768642</v>
      </c>
      <c r="CR12" s="78">
        <v>-5349193.8942267904</v>
      </c>
      <c r="CS12" s="78">
        <v>-4968201.0830555055</v>
      </c>
      <c r="CT12" s="78">
        <v>-5084330.9907318829</v>
      </c>
      <c r="CU12" s="78">
        <v>-5034371.7425346207</v>
      </c>
      <c r="CV12" s="78">
        <v>-4881746.1861561192</v>
      </c>
      <c r="CW12" s="78">
        <v>-4918667.5361743756</v>
      </c>
      <c r="CX12" s="78">
        <v>-4583486.8306122152</v>
      </c>
      <c r="CY12" s="78">
        <v>-4022552.565836397</v>
      </c>
      <c r="CZ12" s="78">
        <v>-3855816.1256924607</v>
      </c>
      <c r="DA12" s="78">
        <v>-3394557.3465283373</v>
      </c>
      <c r="DB12" s="78">
        <v>-2865839.9343297062</v>
      </c>
      <c r="DC12" s="78">
        <v>-2296211.5224505877</v>
      </c>
      <c r="DD12" s="78">
        <v>-2120727.7326042592</v>
      </c>
      <c r="DE12" s="78">
        <v>-1885934.0756683364</v>
      </c>
      <c r="DF12" s="78">
        <v>-1772701.7438654671</v>
      </c>
      <c r="DG12" s="78">
        <v>-1773303.3351966208</v>
      </c>
      <c r="DH12" s="78">
        <v>-1786142.399212623</v>
      </c>
      <c r="DI12" s="78">
        <v>-1678970.565586193</v>
      </c>
      <c r="DJ12" s="78">
        <v>-1463657.2577193922</v>
      </c>
      <c r="DK12" s="78">
        <v>-1082182.1837861775</v>
      </c>
      <c r="DL12" s="78">
        <v>-847329.04839894513</v>
      </c>
      <c r="DM12" s="78">
        <v>-416384.0879519892</v>
      </c>
      <c r="DN12" s="78">
        <v>791.41721608658554</v>
      </c>
      <c r="DO12" s="78">
        <v>445891.70065877092</v>
      </c>
      <c r="DP12" s="78">
        <v>1030263.9390122504</v>
      </c>
      <c r="DQ12" s="78">
        <v>1284073.3811583817</v>
      </c>
      <c r="DR12" s="78">
        <v>1387516.1929730896</v>
      </c>
      <c r="DS12" s="78">
        <v>1309568.773085559</v>
      </c>
      <c r="DT12" s="78">
        <v>1362979.7845363086</v>
      </c>
      <c r="DU12" s="78">
        <v>1313247.485449695</v>
      </c>
      <c r="DV12" s="78">
        <v>1494279.1616633893</v>
      </c>
      <c r="DW12" s="78">
        <v>1826223.086074325</v>
      </c>
      <c r="DX12" s="78">
        <v>1786965.3422297051</v>
      </c>
      <c r="DY12" s="78">
        <v>1859935.5173660205</v>
      </c>
      <c r="DZ12" s="78">
        <v>1954180.7239917051</v>
      </c>
      <c r="EA12" s="78">
        <v>2007378.0389590852</v>
      </c>
      <c r="EB12" s="78">
        <v>1949294.6634882661</v>
      </c>
      <c r="EC12" s="78">
        <v>1847469.4862481609</v>
      </c>
      <c r="ED12" s="78">
        <v>1538196.2160824952</v>
      </c>
      <c r="EE12" s="78">
        <v>1250373.7489249976</v>
      </c>
      <c r="EF12" s="78">
        <v>1072946.4498294764</v>
      </c>
      <c r="EG12" s="78">
        <v>859933.49689489952</v>
      </c>
      <c r="EH12" s="78">
        <v>901411.51090538455</v>
      </c>
      <c r="EI12" s="78">
        <v>945992.82280775288</v>
      </c>
      <c r="EJ12" s="78">
        <v>782314.52578298468</v>
      </c>
      <c r="EK12" s="78">
        <v>555036.10695323034</v>
      </c>
      <c r="EL12" s="78">
        <v>468459.27462556935</v>
      </c>
      <c r="EM12" s="78">
        <v>452218.84549091279</v>
      </c>
      <c r="EN12" s="78">
        <v>282789.54748816759</v>
      </c>
      <c r="EO12" s="78">
        <v>78975.137263834826</v>
      </c>
      <c r="EP12" s="78">
        <v>-265983.53957311995</v>
      </c>
      <c r="EQ12" s="78">
        <v>-570034.1062292956</v>
      </c>
      <c r="ER12" s="78">
        <v>-757815.79027243971</v>
      </c>
      <c r="ES12" s="78">
        <v>-965518.48113246867</v>
      </c>
      <c r="ET12" s="78">
        <v>-904122.0742562745</v>
      </c>
      <c r="EU12" s="78">
        <v>-820746.25090713659</v>
      </c>
      <c r="EV12" s="78">
        <v>-786889.27804167918</v>
      </c>
      <c r="EW12" s="78">
        <v>-817964.22293687088</v>
      </c>
      <c r="EX12" s="78">
        <v>-812330.14299282106</v>
      </c>
      <c r="EY12" s="78">
        <v>-750026.52276055107</v>
      </c>
      <c r="EZ12" s="78">
        <v>-865711.34771810868</v>
      </c>
      <c r="FA12" s="78">
        <v>-915216.96056388575</v>
      </c>
      <c r="FB12" s="78">
        <v>-1249341.6629231486</v>
      </c>
      <c r="FC12" s="78">
        <v>-1525339.263589317</v>
      </c>
      <c r="FD12" s="78">
        <v>-1619747.1548135066</v>
      </c>
      <c r="FE12" s="78">
        <v>-1865268.0259467291</v>
      </c>
      <c r="FF12" s="78">
        <v>-1685559.5075273816</v>
      </c>
      <c r="FG12" s="78">
        <v>-1533866.3743758432</v>
      </c>
      <c r="FH12" s="78">
        <v>-1431859.325598246</v>
      </c>
      <c r="FI12" s="78">
        <v>-1335533.8772115863</v>
      </c>
      <c r="FJ12" s="78">
        <v>-1223339.854461208</v>
      </c>
      <c r="FK12" s="78">
        <f>FJ12+FK11</f>
        <v>-1206238.3113887473</v>
      </c>
      <c r="FL12" s="78">
        <f>FK12+FL11</f>
        <v>-1213207.1640963724</v>
      </c>
      <c r="FM12" s="78">
        <f t="shared" ref="FM12:FO12" si="3">FL12+FM11</f>
        <v>-1217884.1265794414</v>
      </c>
      <c r="FN12" s="78">
        <f t="shared" si="3"/>
        <v>-1325196.5797459057</v>
      </c>
      <c r="FO12" s="78">
        <f t="shared" si="3"/>
        <v>-1472684.3081330888</v>
      </c>
      <c r="FP12" s="78">
        <f>FO12+FP11+FO15</f>
        <v>-1466305.3364432347</v>
      </c>
      <c r="FQ12" s="78">
        <f t="shared" ref="FQ12:FW12" si="4">FP12+FQ11</f>
        <v>-1452474.4287705028</v>
      </c>
      <c r="FR12" s="78">
        <f t="shared" si="4"/>
        <v>-1361014.4799662945</v>
      </c>
      <c r="FS12" s="78">
        <f t="shared" si="4"/>
        <v>-1182013.1030875021</v>
      </c>
      <c r="FT12" s="78">
        <f t="shared" si="4"/>
        <v>-1003731.0093488644</v>
      </c>
      <c r="FU12" s="78">
        <f t="shared" si="4"/>
        <v>-786456.52183209057</v>
      </c>
      <c r="FV12" s="78">
        <f t="shared" si="4"/>
        <v>-578016.77097935474</v>
      </c>
      <c r="FW12" s="78">
        <f t="shared" si="4"/>
        <v>-319556.94676222565</v>
      </c>
      <c r="FX12" s="78">
        <f>FW12+FX11+FW15</f>
        <v>-133841.45411623386</v>
      </c>
      <c r="FY12" s="78">
        <f t="shared" ref="FY12:GI12" si="5">FX12+FY11</f>
        <v>-8523.5318646059022</v>
      </c>
      <c r="FZ12" s="78">
        <f t="shared" si="5"/>
        <v>5280.1099021216796</v>
      </c>
      <c r="GA12" s="78">
        <f t="shared" si="5"/>
        <v>-92281.003832097747</v>
      </c>
      <c r="GB12" s="78">
        <f t="shared" si="5"/>
        <v>-173109.03861572218</v>
      </c>
      <c r="GC12" s="78">
        <f t="shared" si="5"/>
        <v>-221268.01568669861</v>
      </c>
      <c r="GD12" s="78">
        <f t="shared" si="5"/>
        <v>-210522.06605634652</v>
      </c>
      <c r="GE12" s="78">
        <f t="shared" si="5"/>
        <v>-158412.70461866001</v>
      </c>
      <c r="GF12" s="78">
        <f t="shared" si="5"/>
        <v>-110319.90799621568</v>
      </c>
      <c r="GG12" s="78">
        <f t="shared" si="5"/>
        <v>-59918.03413850069</v>
      </c>
      <c r="GH12" s="78">
        <f t="shared" si="5"/>
        <v>-61542.435229497438</v>
      </c>
      <c r="GI12" s="78">
        <f t="shared" si="5"/>
        <v>8885.5342367416015</v>
      </c>
      <c r="GJ12" s="169" t="s">
        <v>154</v>
      </c>
      <c r="GK12" s="111"/>
    </row>
    <row r="13" spans="1:193" ht="32.25" customHeight="1" x14ac:dyDescent="0.2">
      <c r="A13" s="115">
        <f t="shared" si="0"/>
        <v>-5</v>
      </c>
      <c r="B13" s="151" t="s">
        <v>155</v>
      </c>
      <c r="C13" s="152"/>
      <c r="D13" s="153"/>
      <c r="E13" s="153"/>
      <c r="F13" s="153">
        <v>4.3E-3</v>
      </c>
      <c r="G13" s="153">
        <v>4.3E-3</v>
      </c>
      <c r="H13" s="153">
        <v>4.3E-3</v>
      </c>
      <c r="I13" s="153">
        <v>4.3E-3</v>
      </c>
      <c r="J13" s="153">
        <v>2.5916666666666666E-3</v>
      </c>
      <c r="K13" s="153">
        <v>2.5916666666666666E-3</v>
      </c>
      <c r="L13" s="153">
        <v>2.5916666666666666E-3</v>
      </c>
      <c r="M13" s="153">
        <v>2.5916666666666666E-3</v>
      </c>
      <c r="N13" s="153">
        <v>2.5916666666666666E-3</v>
      </c>
      <c r="O13" s="121">
        <v>2.5916666666666666E-3</v>
      </c>
      <c r="P13" s="121">
        <v>2.5916666666666666E-3</v>
      </c>
      <c r="Q13" s="121">
        <v>2.5916666666666666E-3</v>
      </c>
      <c r="R13" s="121">
        <v>2.5916666666666666E-3</v>
      </c>
      <c r="S13" s="121">
        <v>2.5916666666666666E-3</v>
      </c>
      <c r="T13" s="121">
        <v>2.5916666666666666E-3</v>
      </c>
      <c r="U13" s="121">
        <v>2.5916666666666666E-3</v>
      </c>
      <c r="V13" s="121">
        <v>1.4833333333333332E-3</v>
      </c>
      <c r="W13" s="121">
        <v>1.4833333333333332E-3</v>
      </c>
      <c r="X13" s="121">
        <v>1.4833333333333332E-3</v>
      </c>
      <c r="Y13" s="121">
        <v>1.4833333333333332E-3</v>
      </c>
      <c r="Z13" s="121">
        <v>1.4833333333333332E-3</v>
      </c>
      <c r="AA13" s="121">
        <v>1.4833333333333332E-3</v>
      </c>
      <c r="AB13" s="121">
        <v>1.4833333333333332E-3</v>
      </c>
      <c r="AC13" s="121">
        <v>1.4833333333333332E-3</v>
      </c>
      <c r="AD13" s="121">
        <v>1.4833333333333332E-3</v>
      </c>
      <c r="AE13" s="121">
        <v>1.4833333333333332E-3</v>
      </c>
      <c r="AF13" s="121">
        <v>1.4833333333333332E-3</v>
      </c>
      <c r="AG13" s="121">
        <v>1.4833333333333332E-3</v>
      </c>
      <c r="AH13" s="121">
        <v>9.6666666666666656E-4</v>
      </c>
      <c r="AI13" s="121">
        <v>9.6666666666666656E-4</v>
      </c>
      <c r="AJ13" s="121">
        <v>9.6666666666666656E-4</v>
      </c>
      <c r="AK13" s="121">
        <v>9.6666666666666656E-4</v>
      </c>
      <c r="AL13" s="121">
        <v>9.6666666666666656E-4</v>
      </c>
      <c r="AM13" s="121">
        <v>9.6666666666666656E-4</v>
      </c>
      <c r="AN13" s="121">
        <v>9.6666666666666656E-4</v>
      </c>
      <c r="AO13" s="121">
        <v>9.6666666666666656E-4</v>
      </c>
      <c r="AP13" s="121">
        <v>9.6666666666666656E-4</v>
      </c>
      <c r="AQ13" s="121">
        <v>9.6666666666666656E-4</v>
      </c>
      <c r="AR13" s="121">
        <v>9.6666666666666656E-4</v>
      </c>
      <c r="AS13" s="121">
        <v>9.6666666666666656E-4</v>
      </c>
      <c r="AT13" s="121">
        <v>8.166666666666666E-4</v>
      </c>
      <c r="AU13" s="121">
        <v>8.166666666666666E-4</v>
      </c>
      <c r="AV13" s="121">
        <v>8.166666666666666E-4</v>
      </c>
      <c r="AW13" s="121">
        <v>8.166666666666666E-4</v>
      </c>
      <c r="AX13" s="121">
        <v>8.166666666666666E-4</v>
      </c>
      <c r="AY13" s="121">
        <v>8.166666666666666E-4</v>
      </c>
      <c r="AZ13" s="121">
        <v>8.166666666666666E-4</v>
      </c>
      <c r="BA13" s="121">
        <v>8.166666666666666E-4</v>
      </c>
      <c r="BB13" s="121">
        <v>8.166666666666666E-4</v>
      </c>
      <c r="BC13" s="121">
        <v>8.166666666666666E-4</v>
      </c>
      <c r="BD13" s="121">
        <v>8.166666666666666E-4</v>
      </c>
      <c r="BE13" s="121">
        <v>8.166666666666666E-4</v>
      </c>
      <c r="BF13" s="121">
        <v>6.9999999999999999E-4</v>
      </c>
      <c r="BG13" s="121">
        <v>6.9999999999999999E-4</v>
      </c>
      <c r="BH13" s="121">
        <v>6.9999999999999999E-4</v>
      </c>
      <c r="BI13" s="121">
        <v>6.9999999999999999E-4</v>
      </c>
      <c r="BJ13" s="121">
        <v>6.9999999999999999E-4</v>
      </c>
      <c r="BK13" s="121">
        <v>6.9999999999999999E-4</v>
      </c>
      <c r="BL13" s="121">
        <v>6.9999999999999999E-4</v>
      </c>
      <c r="BM13" s="121">
        <v>6.9999999999999999E-4</v>
      </c>
      <c r="BN13" s="121">
        <v>6.9999999999999999E-4</v>
      </c>
      <c r="BO13" s="121">
        <v>6.9999999999999999E-4</v>
      </c>
      <c r="BP13" s="121">
        <v>6.9999999999999999E-4</v>
      </c>
      <c r="BQ13" s="121">
        <v>6.9999999999999999E-4</v>
      </c>
      <c r="BR13" s="121">
        <v>7.9166666666666665E-4</v>
      </c>
      <c r="BS13" s="121">
        <v>7.9166666666666665E-4</v>
      </c>
      <c r="BT13" s="121">
        <v>7.9166666666666665E-4</v>
      </c>
      <c r="BU13" s="121">
        <v>7.9166666666666665E-4</v>
      </c>
      <c r="BV13" s="121">
        <v>7.9166666666666665E-4</v>
      </c>
      <c r="BW13" s="121">
        <v>7.9166666666666665E-4</v>
      </c>
      <c r="BX13" s="121">
        <v>7.9166666666666665E-4</v>
      </c>
      <c r="BY13" s="121">
        <v>7.9166666666666665E-4</v>
      </c>
      <c r="BZ13" s="121">
        <v>7.9166666666666665E-4</v>
      </c>
      <c r="CA13" s="121">
        <v>7.9166666666666665E-4</v>
      </c>
      <c r="CB13" s="121">
        <v>7.9166666666666665E-4</v>
      </c>
      <c r="CC13" s="121">
        <v>7.9166666666666665E-4</v>
      </c>
      <c r="CD13" s="121">
        <v>8.916666666666668E-4</v>
      </c>
      <c r="CE13" s="121">
        <v>8.916666666666668E-4</v>
      </c>
      <c r="CF13" s="121">
        <v>8.916666666666668E-4</v>
      </c>
      <c r="CG13" s="121">
        <v>8.916666666666668E-4</v>
      </c>
      <c r="CH13" s="121">
        <v>8.916666666666668E-4</v>
      </c>
      <c r="CI13" s="121">
        <v>8.916666666666668E-4</v>
      </c>
      <c r="CJ13" s="121">
        <v>8.916666666666668E-4</v>
      </c>
      <c r="CK13" s="121">
        <v>8.916666666666668E-4</v>
      </c>
      <c r="CL13" s="121">
        <v>8.916666666666668E-4</v>
      </c>
      <c r="CM13" s="121">
        <v>8.916666666666668E-4</v>
      </c>
      <c r="CN13" s="121">
        <v>8.916666666666668E-4</v>
      </c>
      <c r="CO13" s="121">
        <v>8.916666666666668E-4</v>
      </c>
      <c r="CP13" s="121">
        <v>1.0666666666666667E-3</v>
      </c>
      <c r="CQ13" s="121">
        <v>1.0666666666666667E-3</v>
      </c>
      <c r="CR13" s="121">
        <v>1.0666666666666667E-3</v>
      </c>
      <c r="CS13" s="121">
        <v>1.0666666666666667E-3</v>
      </c>
      <c r="CT13" s="121">
        <v>1.0666666666666667E-3</v>
      </c>
      <c r="CU13" s="121">
        <v>1.0666666666666667E-3</v>
      </c>
      <c r="CV13" s="121">
        <v>1.0666666666666667E-3</v>
      </c>
      <c r="CW13" s="121">
        <v>1.0666666666666667E-3</v>
      </c>
      <c r="CX13" s="121">
        <v>1.0666666666666667E-3</v>
      </c>
      <c r="CY13" s="121">
        <v>1.0666666666666667E-3</v>
      </c>
      <c r="CZ13" s="121">
        <v>1.0666666666666667E-3</v>
      </c>
      <c r="DA13" s="121">
        <v>1.0666666666666667E-3</v>
      </c>
      <c r="DB13" s="121">
        <v>1.0583333333333332E-3</v>
      </c>
      <c r="DC13" s="121">
        <v>1.0583333333333332E-3</v>
      </c>
      <c r="DD13" s="121">
        <v>1.0583333333333332E-3</v>
      </c>
      <c r="DE13" s="121">
        <v>1.0583333333333332E-3</v>
      </c>
      <c r="DF13" s="121">
        <v>1.0583333333333332E-3</v>
      </c>
      <c r="DG13" s="121">
        <v>1.0583333333333332E-3</v>
      </c>
      <c r="DH13" s="121">
        <v>1.0583333333333332E-3</v>
      </c>
      <c r="DI13" s="121">
        <v>1.0583333333333332E-3</v>
      </c>
      <c r="DJ13" s="121">
        <v>1.0583333333333332E-3</v>
      </c>
      <c r="DK13" s="121">
        <v>1.0583333333333332E-3</v>
      </c>
      <c r="DL13" s="121">
        <v>1.0583333333333332E-3</v>
      </c>
      <c r="DM13" s="121">
        <v>1.0583333333333332E-3</v>
      </c>
      <c r="DN13" s="121">
        <v>1.6166666666666666E-3</v>
      </c>
      <c r="DO13" s="121">
        <v>1.6166666666666666E-3</v>
      </c>
      <c r="DP13" s="121">
        <v>1.6166666666666666E-3</v>
      </c>
      <c r="DQ13" s="121">
        <v>1.6166666666666666E-3</v>
      </c>
      <c r="DR13" s="121">
        <v>1.6166666666666666E-3</v>
      </c>
      <c r="DS13" s="121">
        <v>1.6166666666666666E-3</v>
      </c>
      <c r="DT13" s="121">
        <v>1.6166666666666666E-3</v>
      </c>
      <c r="DU13" s="121">
        <v>1.6166666666666666E-3</v>
      </c>
      <c r="DV13" s="121">
        <v>1.6166666666666666E-3</v>
      </c>
      <c r="DW13" s="121">
        <v>1.6166666666666666E-3</v>
      </c>
      <c r="DX13" s="121">
        <v>1.6166666666666666E-3</v>
      </c>
      <c r="DY13" s="121">
        <v>1.6166666666666666E-3</v>
      </c>
      <c r="DZ13" s="121">
        <v>2.725E-3</v>
      </c>
      <c r="EA13" s="121">
        <v>2.725E-3</v>
      </c>
      <c r="EB13" s="121">
        <v>2.725E-3</v>
      </c>
      <c r="EC13" s="121">
        <v>2.725E-3</v>
      </c>
      <c r="ED13" s="121">
        <v>2.725E-3</v>
      </c>
      <c r="EE13" s="121">
        <v>2.725E-3</v>
      </c>
      <c r="EF13" s="121">
        <v>2.725E-3</v>
      </c>
      <c r="EG13" s="121">
        <v>2.725E-3</v>
      </c>
      <c r="EH13" s="121">
        <v>2.725E-3</v>
      </c>
      <c r="EI13" s="121">
        <v>2.725E-3</v>
      </c>
      <c r="EJ13" s="121">
        <v>2.725E-3</v>
      </c>
      <c r="EK13" s="121">
        <v>2.725E-3</v>
      </c>
      <c r="EL13" s="121">
        <v>2.725E-3</v>
      </c>
      <c r="EM13" s="121">
        <v>2.725E-3</v>
      </c>
      <c r="EN13" s="121">
        <v>2.725E-3</v>
      </c>
      <c r="EO13" s="121">
        <v>2.725E-3</v>
      </c>
      <c r="EP13" s="121">
        <v>2.725E-3</v>
      </c>
      <c r="EQ13" s="121">
        <v>2.725E-3</v>
      </c>
      <c r="ER13" s="121">
        <v>2.725E-3</v>
      </c>
      <c r="ES13" s="121">
        <v>2.725E-3</v>
      </c>
      <c r="ET13" s="121">
        <v>2.725E-3</v>
      </c>
      <c r="EU13" s="121">
        <v>2.725E-3</v>
      </c>
      <c r="EV13" s="121">
        <v>1.9416666666666668E-3</v>
      </c>
      <c r="EW13" s="121">
        <v>1.9416666666666668E-3</v>
      </c>
      <c r="EX13" s="121">
        <v>5.9166666666666666E-4</v>
      </c>
      <c r="EY13" s="121">
        <v>5.9166666666666666E-4</v>
      </c>
      <c r="EZ13" s="121">
        <v>5.9166666666666666E-4</v>
      </c>
      <c r="FA13" s="121">
        <v>5.9166666666666666E-4</v>
      </c>
      <c r="FB13" s="121">
        <v>5.9166666666666666E-4</v>
      </c>
      <c r="FC13" s="121">
        <v>5.9166666666666666E-4</v>
      </c>
      <c r="FD13" s="121">
        <v>5.9166666666666666E-4</v>
      </c>
      <c r="FE13" s="121">
        <v>5.9166666666666666E-4</v>
      </c>
      <c r="FF13" s="121">
        <v>5.9166666666666666E-4</v>
      </c>
      <c r="FG13" s="121">
        <v>5.9166666666666666E-4</v>
      </c>
      <c r="FH13" s="121">
        <v>5.9166666666666666E-4</v>
      </c>
      <c r="FI13" s="121">
        <v>5.9166666666666666E-4</v>
      </c>
      <c r="FJ13" s="121">
        <v>6.4166666666666669E-4</v>
      </c>
      <c r="FK13" s="121">
        <v>6.4166666666666669E-4</v>
      </c>
      <c r="FL13" s="121">
        <v>6.4166666666666669E-4</v>
      </c>
      <c r="FM13" s="121">
        <v>6.4166666666666669E-4</v>
      </c>
      <c r="FN13" s="121">
        <v>6.4166666666666669E-4</v>
      </c>
      <c r="FO13" s="121">
        <v>6.4166666666666669E-4</v>
      </c>
      <c r="FP13" s="121">
        <v>6.4166666666666669E-4</v>
      </c>
      <c r="FQ13" s="121">
        <v>6.4166666666666669E-4</v>
      </c>
      <c r="FR13" s="121">
        <v>6.4167E-4</v>
      </c>
      <c r="FS13" s="121">
        <v>6.4167E-4</v>
      </c>
      <c r="FT13" s="121">
        <v>6.4167E-4</v>
      </c>
      <c r="FU13" s="121">
        <v>6.4167E-4</v>
      </c>
      <c r="FV13" s="121">
        <v>6.4167E-4</v>
      </c>
      <c r="FW13" s="121">
        <v>6.4167E-4</v>
      </c>
      <c r="FX13" s="121">
        <v>6.4167E-4</v>
      </c>
      <c r="FY13" s="121">
        <v>6.4167E-4</v>
      </c>
      <c r="FZ13" s="121">
        <v>6.4167E-4</v>
      </c>
      <c r="GA13" s="121">
        <v>6.4167E-4</v>
      </c>
      <c r="GB13" s="121">
        <v>6.4167E-4</v>
      </c>
      <c r="GC13" s="121">
        <v>6.4167E-4</v>
      </c>
      <c r="GD13" s="121">
        <v>6.4167E-4</v>
      </c>
      <c r="GE13" s="121">
        <v>6.4167E-4</v>
      </c>
      <c r="GF13" s="121">
        <v>6.4167E-4</v>
      </c>
      <c r="GG13" s="121">
        <v>6.4167E-4</v>
      </c>
      <c r="GH13" s="121">
        <v>6.4167E-4</v>
      </c>
      <c r="GI13" s="121">
        <v>6.4167E-4</v>
      </c>
      <c r="GJ13" s="170" t="s">
        <v>156</v>
      </c>
    </row>
    <row r="14" spans="1:193" ht="32.25" customHeight="1" x14ac:dyDescent="0.2">
      <c r="A14" s="115">
        <f t="shared" si="0"/>
        <v>-6</v>
      </c>
      <c r="B14" s="151" t="s">
        <v>157</v>
      </c>
      <c r="C14" s="152"/>
      <c r="D14" s="154"/>
      <c r="E14" s="154"/>
      <c r="F14" s="154">
        <v>47.165363756940003</v>
      </c>
      <c r="G14" s="154">
        <v>136.74678678804003</v>
      </c>
      <c r="H14" s="154">
        <v>226.4045154657</v>
      </c>
      <c r="I14" s="154">
        <v>413.43080787579999</v>
      </c>
      <c r="J14" s="154">
        <v>357.83498832128663</v>
      </c>
      <c r="K14" s="154">
        <v>414.86698592577329</v>
      </c>
      <c r="L14" s="154">
        <v>471.81662220264002</v>
      </c>
      <c r="M14" s="154">
        <v>539.23643080140164</v>
      </c>
      <c r="N14" s="154">
        <v>615.85820149425001</v>
      </c>
      <c r="O14" s="80">
        <v>672.09632995791003</v>
      </c>
      <c r="P14" s="80">
        <v>711.1809101952316</v>
      </c>
      <c r="Q14" s="80">
        <v>823.83115022448953</v>
      </c>
      <c r="R14" s="80">
        <v>966.7523563205018</v>
      </c>
      <c r="S14" s="80">
        <v>1059.9130759665295</v>
      </c>
      <c r="T14" s="80">
        <v>1037.7507284735143</v>
      </c>
      <c r="U14" s="80">
        <v>1140.2460231719422</v>
      </c>
      <c r="V14" s="80">
        <v>600.41425579196721</v>
      </c>
      <c r="W14" s="80">
        <v>475.80238683222632</v>
      </c>
      <c r="X14" s="80">
        <v>533.13336189768927</v>
      </c>
      <c r="Y14" s="80">
        <v>627.70149978760458</v>
      </c>
      <c r="Z14" s="80">
        <v>718.11669346638007</v>
      </c>
      <c r="AA14" s="80">
        <v>779.88031222571135</v>
      </c>
      <c r="AB14" s="80">
        <v>633.1239006204961</v>
      </c>
      <c r="AC14" s="80">
        <v>531.74515876523117</v>
      </c>
      <c r="AD14" s="80">
        <v>632.7593043105046</v>
      </c>
      <c r="AE14" s="80">
        <v>674.1205037406296</v>
      </c>
      <c r="AF14" s="80">
        <v>720.69654009214344</v>
      </c>
      <c r="AG14" s="80">
        <v>453.3376701202161</v>
      </c>
      <c r="AH14" s="80">
        <v>118.22086389032332</v>
      </c>
      <c r="AI14" s="80">
        <v>154.44474358124086</v>
      </c>
      <c r="AJ14" s="80">
        <v>191.47930007206986</v>
      </c>
      <c r="AK14" s="80">
        <v>113.51186363087628</v>
      </c>
      <c r="AL14" s="80">
        <v>33.82464043002183</v>
      </c>
      <c r="AM14" s="80">
        <v>60.980777084787093</v>
      </c>
      <c r="AN14" s="74">
        <v>87.831637336554579</v>
      </c>
      <c r="AO14" s="80">
        <v>181.23253031016296</v>
      </c>
      <c r="AP14" s="80">
        <v>175.19040591295138</v>
      </c>
      <c r="AQ14" s="80">
        <v>98.60445159599567</v>
      </c>
      <c r="AR14" s="80">
        <v>122.77827318970213</v>
      </c>
      <c r="AS14" s="80">
        <v>372.14694988108181</v>
      </c>
      <c r="AT14" s="80">
        <v>592.66223534209621</v>
      </c>
      <c r="AU14" s="80">
        <v>726.44495589609494</v>
      </c>
      <c r="AV14" s="80">
        <v>825.78282048627659</v>
      </c>
      <c r="AW14" s="80">
        <v>1546.6763242381901</v>
      </c>
      <c r="AX14" s="80">
        <v>2283.0614665939611</v>
      </c>
      <c r="AY14" s="80">
        <v>2387.312604515319</v>
      </c>
      <c r="AZ14" s="80">
        <v>2742.5734380644412</v>
      </c>
      <c r="BA14" s="80">
        <v>3160.5360066476205</v>
      </c>
      <c r="BB14" s="80">
        <v>3347.7843547046627</v>
      </c>
      <c r="BC14" s="80">
        <v>3815.5396061723104</v>
      </c>
      <c r="BD14" s="80">
        <v>4304.0770792580952</v>
      </c>
      <c r="BE14" s="80">
        <v>4810.797412399952</v>
      </c>
      <c r="BF14" s="80">
        <v>4511.6386284026512</v>
      </c>
      <c r="BG14" s="80">
        <v>4609.3535268439828</v>
      </c>
      <c r="BH14" s="80">
        <v>5155.0357884754922</v>
      </c>
      <c r="BI14" s="80">
        <v>5679.3660633238051</v>
      </c>
      <c r="BJ14" s="80">
        <v>5740.5567720714098</v>
      </c>
      <c r="BK14" s="80">
        <v>5777.3937740391284</v>
      </c>
      <c r="BL14" s="80">
        <v>5803.8989129552856</v>
      </c>
      <c r="BM14" s="80">
        <v>6046.676171998025</v>
      </c>
      <c r="BN14" s="80">
        <v>6381.1419245203024</v>
      </c>
      <c r="BO14" s="80">
        <v>6654.5894126312887</v>
      </c>
      <c r="BP14" s="80">
        <v>6661.5234771675514</v>
      </c>
      <c r="BQ14" s="80">
        <v>6324.2215371547227</v>
      </c>
      <c r="BR14" s="80">
        <v>6715.345639821594</v>
      </c>
      <c r="BS14" s="80">
        <v>6290.2196532446915</v>
      </c>
      <c r="BT14" s="80">
        <v>6039.3922324489131</v>
      </c>
      <c r="BU14" s="80">
        <v>5771.4273098618687</v>
      </c>
      <c r="BV14" s="80">
        <v>5361.7318390597266</v>
      </c>
      <c r="BW14" s="80">
        <v>4834.0441352127473</v>
      </c>
      <c r="BX14" s="80">
        <v>4217.1609133050797</v>
      </c>
      <c r="BY14" s="80">
        <v>3618.9172524193887</v>
      </c>
      <c r="BZ14" s="80">
        <v>3142.5557055796862</v>
      </c>
      <c r="CA14" s="80">
        <v>2851.0511751771201</v>
      </c>
      <c r="CB14" s="80">
        <v>2523.5590423632343</v>
      </c>
      <c r="CC14" s="80">
        <v>2080.0313417853963</v>
      </c>
      <c r="CD14" s="80">
        <v>1850.3293096986415</v>
      </c>
      <c r="CE14" s="80">
        <v>1447.3586599542905</v>
      </c>
      <c r="CF14" s="80">
        <v>1075.6217443563203</v>
      </c>
      <c r="CG14" s="80">
        <v>659.02558449099263</v>
      </c>
      <c r="CH14" s="80">
        <v>119.11770664059794</v>
      </c>
      <c r="CI14" s="80">
        <v>-571.61583649676027</v>
      </c>
      <c r="CJ14" s="80">
        <v>-1265.9977867517841</v>
      </c>
      <c r="CK14" s="80">
        <v>-1940.3918843799165</v>
      </c>
      <c r="CL14" s="80">
        <v>-2507.2113980215991</v>
      </c>
      <c r="CM14" s="80">
        <v>-2923.2441141772015</v>
      </c>
      <c r="CN14" s="80">
        <v>-3101.106357667762</v>
      </c>
      <c r="CO14" s="80">
        <v>-3103.6375168899986</v>
      </c>
      <c r="CP14" s="80">
        <v>-3682.6301789910503</v>
      </c>
      <c r="CQ14" s="80">
        <v>-3521.4768014310953</v>
      </c>
      <c r="CR14" s="80">
        <v>-3392.3760706937483</v>
      </c>
      <c r="CS14" s="80">
        <v>-3241.9180932350073</v>
      </c>
      <c r="CT14" s="80">
        <v>-3158.6932248493749</v>
      </c>
      <c r="CU14" s="80">
        <v>-3179.4852812433564</v>
      </c>
      <c r="CV14" s="80">
        <v>-3115.8293540626328</v>
      </c>
      <c r="CW14" s="80">
        <v>-3079.472932612392</v>
      </c>
      <c r="CX14" s="80">
        <v>-2985.7542755925274</v>
      </c>
      <c r="CY14" s="80">
        <v>-2704.1782244328879</v>
      </c>
      <c r="CZ14" s="80">
        <v>-2475.5305057606092</v>
      </c>
      <c r="DA14" s="80">
        <v>-2278.2026852765898</v>
      </c>
      <c r="DB14" s="80">
        <v>-1951.7654544698801</v>
      </c>
      <c r="DC14" s="80">
        <v>-1609.3409500297421</v>
      </c>
      <c r="DD14" s="80">
        <v>-1377.0419137563763</v>
      </c>
      <c r="DE14" s="80">
        <v>-1249.1322442173293</v>
      </c>
      <c r="DF14" s="80">
        <v>-1140.6303278685</v>
      </c>
      <c r="DG14" s="80">
        <v>-1105.5161364678663</v>
      </c>
      <c r="DH14" s="80">
        <v>-1109.7064467014077</v>
      </c>
      <c r="DI14" s="80">
        <v>-1080.2969008387106</v>
      </c>
      <c r="DJ14" s="80">
        <v>-979.75769693373866</v>
      </c>
      <c r="DK14" s="80">
        <v>-793.70066333496891</v>
      </c>
      <c r="DL14" s="80">
        <v>-601.55181820575717</v>
      </c>
      <c r="DM14" s="80">
        <v>-393.98005162245664</v>
      </c>
      <c r="DN14" s="80">
        <v>-197.92088379503454</v>
      </c>
      <c r="DO14" s="80">
        <v>212.72732579611377</v>
      </c>
      <c r="DP14" s="80">
        <v>703.00091747376791</v>
      </c>
      <c r="DQ14" s="80">
        <v>1102.1746052376479</v>
      </c>
      <c r="DR14" s="80">
        <v>1272.3115850753654</v>
      </c>
      <c r="DS14" s="80">
        <v>1567.3052921971464</v>
      </c>
      <c r="DT14" s="80">
        <v>1553.0469194434413</v>
      </c>
      <c r="DU14" s="80">
        <v>1555.1846590509583</v>
      </c>
      <c r="DV14" s="80">
        <v>1631.4841495094236</v>
      </c>
      <c r="DW14" s="80">
        <v>1929.5798282680691</v>
      </c>
      <c r="DX14" s="80">
        <v>2099.6629385621118</v>
      </c>
      <c r="DY14" s="80">
        <v>2119.2535976037216</v>
      </c>
      <c r="DZ14" s="80">
        <v>3735.9316260551941</v>
      </c>
      <c r="EA14" s="80">
        <v>3880.3517602587526</v>
      </c>
      <c r="EB14" s="80">
        <v>3875.5658578880584</v>
      </c>
      <c r="EC14" s="80">
        <v>3718.9352306220171</v>
      </c>
      <c r="ED14" s="80">
        <v>3316.2637875150058</v>
      </c>
      <c r="EE14" s="80">
        <v>2731.4077664372953</v>
      </c>
      <c r="EF14" s="80">
        <v>2275.6950388302557</v>
      </c>
      <c r="EG14" s="80">
        <v>1893.2583239164596</v>
      </c>
      <c r="EH14" s="80">
        <v>1725.2396368216378</v>
      </c>
      <c r="EI14" s="80">
        <v>1809.5348541274354</v>
      </c>
      <c r="EJ14" s="80">
        <v>1692.8792083288133</v>
      </c>
      <c r="EK14" s="80">
        <v>1309.9366164534135</v>
      </c>
      <c r="EL14" s="80">
        <v>1002.5150056256612</v>
      </c>
      <c r="EM14" s="80">
        <v>901.80536950174439</v>
      </c>
      <c r="EN14" s="80">
        <v>719.94163968350028</v>
      </c>
      <c r="EO14" s="80">
        <v>354.34896092044227</v>
      </c>
      <c r="EP14" s="80">
        <v>-183.17496382244767</v>
      </c>
      <c r="EQ14" s="80">
        <v>-818.88032908552327</v>
      </c>
      <c r="ER14" s="80">
        <v>-1300.6306334358203</v>
      </c>
      <c r="ES14" s="80">
        <v>-1688.0080730089471</v>
      </c>
      <c r="ET14" s="80">
        <v>-1831.315261053968</v>
      </c>
      <c r="EU14" s="80">
        <v>-1689.5106805829673</v>
      </c>
      <c r="EV14" s="80">
        <v>978.42934303393736</v>
      </c>
      <c r="EW14" s="80">
        <v>-1120.0787473827531</v>
      </c>
      <c r="EX14" s="80">
        <v>-346.72217498477812</v>
      </c>
      <c r="EY14" s="80">
        <v>-332.27355290715434</v>
      </c>
      <c r="EZ14" s="80">
        <v>-343.62637837993628</v>
      </c>
      <c r="FA14" s="80">
        <v>-378.75818591041138</v>
      </c>
      <c r="FB14" s="80">
        <v>-460.34660335067855</v>
      </c>
      <c r="FC14" s="80">
        <v>-590.10410992898596</v>
      </c>
      <c r="FD14" s="80">
        <v>-668.87994358114611</v>
      </c>
      <c r="FE14" s="80">
        <v>-741.17415147852432</v>
      </c>
      <c r="FF14" s="80">
        <v>-755.17076617013424</v>
      </c>
      <c r="FG14" s="80">
        <v>-684.69005800631749</v>
      </c>
      <c r="FH14" s="80">
        <v>-630.73447752294771</v>
      </c>
      <c r="FI14" s="80">
        <v>-588.55419632707981</v>
      </c>
      <c r="FJ14" s="80">
        <v>-590.19676282861269</v>
      </c>
      <c r="FK14" s="80">
        <v>-560.37511768364175</v>
      </c>
      <c r="FL14" s="80">
        <v>-558.03804220467282</v>
      </c>
      <c r="FM14" s="80">
        <v>-560.72411551144523</v>
      </c>
      <c r="FN14" s="80">
        <v>-586.55414759521454</v>
      </c>
      <c r="FO14" s="80">
        <v>-645.32306630336711</v>
      </c>
      <c r="FP14" s="80">
        <v>-677.86938946839894</v>
      </c>
      <c r="FQ14" s="80">
        <v>-673.20803973889997</v>
      </c>
      <c r="FR14" s="80">
        <v>-648.92638181945256</v>
      </c>
      <c r="FS14" s="80">
        <v>-586.54494183845668</v>
      </c>
      <c r="FT14" s="80">
        <v>-504.13812333219062</v>
      </c>
      <c r="FU14" s="80">
        <v>-412.90367762961495</v>
      </c>
      <c r="FV14" s="80">
        <v>-314.71342013960617</v>
      </c>
      <c r="FW14" s="80">
        <v>-207.02383551666159</v>
      </c>
      <c r="FX14" s="80">
        <v>-104.57556199746476</v>
      </c>
      <c r="FY14" s="80">
        <v>-32.836239362252279</v>
      </c>
      <c r="FZ14" s="80">
        <v>-0.74808970182634349</v>
      </c>
      <c r="GA14" s="80">
        <v>-20.066606673912759</v>
      </c>
      <c r="GB14" s="80">
        <v>-61.211757217801726</v>
      </c>
      <c r="GC14" s="80">
        <v>-90.962389837885539</v>
      </c>
      <c r="GD14" s="80">
        <v>-99.591640322777877</v>
      </c>
      <c r="GE14" s="80">
        <v>-85.094170841786848</v>
      </c>
      <c r="GF14" s="80">
        <v>-61.982715282626287</v>
      </c>
      <c r="GG14" s="80">
        <v>-39.265088799468771</v>
      </c>
      <c r="GH14" s="80">
        <v>-28.014648529912161</v>
      </c>
      <c r="GI14" s="80">
        <v>-12.145223723094777</v>
      </c>
      <c r="GJ14" s="170" t="s">
        <v>158</v>
      </c>
    </row>
    <row r="15" spans="1:193" ht="32.25" customHeight="1" x14ac:dyDescent="0.2">
      <c r="A15" s="115">
        <f t="shared" si="0"/>
        <v>-7</v>
      </c>
      <c r="B15" s="151" t="s">
        <v>159</v>
      </c>
      <c r="C15" s="77"/>
      <c r="D15" s="154"/>
      <c r="E15" s="154"/>
      <c r="F15" s="154">
        <v>47.165363756940003</v>
      </c>
      <c r="G15" s="154">
        <v>183.91215054498002</v>
      </c>
      <c r="H15" s="154">
        <v>410.31666601068002</v>
      </c>
      <c r="I15" s="154">
        <v>823.74747388648007</v>
      </c>
      <c r="J15" s="154">
        <v>1181.5824622077666</v>
      </c>
      <c r="K15" s="154">
        <v>1596.44944813354</v>
      </c>
      <c r="L15" s="154">
        <v>2068.2660703361798</v>
      </c>
      <c r="M15" s="154">
        <v>2607.5025011375815</v>
      </c>
      <c r="N15" s="154">
        <v>3223.3607026318314</v>
      </c>
      <c r="O15" s="80">
        <v>3895.4570325897412</v>
      </c>
      <c r="P15" s="80">
        <v>4606.6379427849724</v>
      </c>
      <c r="Q15" s="80">
        <v>5430.4690930094621</v>
      </c>
      <c r="R15" s="80">
        <v>6397.2214493299634</v>
      </c>
      <c r="S15" s="80">
        <v>7457.1345252964929</v>
      </c>
      <c r="T15" s="80">
        <v>8494.8852537700077</v>
      </c>
      <c r="U15" s="80">
        <v>9635.1312769419492</v>
      </c>
      <c r="V15" s="80">
        <v>10235.545532733917</v>
      </c>
      <c r="W15" s="80">
        <v>10711.347919566144</v>
      </c>
      <c r="X15" s="80">
        <v>11244.481281463834</v>
      </c>
      <c r="Y15" s="80">
        <v>11872.182781251438</v>
      </c>
      <c r="Z15" s="80">
        <v>12590.299474717818</v>
      </c>
      <c r="AA15" s="80">
        <v>13370.179786943529</v>
      </c>
      <c r="AB15" s="80">
        <v>14003.303687564025</v>
      </c>
      <c r="AC15" s="81">
        <v>14535.048846329255</v>
      </c>
      <c r="AD15" s="80">
        <v>15167.808150639759</v>
      </c>
      <c r="AE15" s="80">
        <v>15841.928654380388</v>
      </c>
      <c r="AF15" s="80">
        <v>16562.62519447253</v>
      </c>
      <c r="AG15" s="80">
        <v>17015.962864592748</v>
      </c>
      <c r="AH15" s="80">
        <v>17134.183728483073</v>
      </c>
      <c r="AI15" s="80">
        <v>17288.628472064313</v>
      </c>
      <c r="AJ15" s="80">
        <v>17480.107772136384</v>
      </c>
      <c r="AK15" s="80">
        <v>17593.61963576726</v>
      </c>
      <c r="AL15" s="80">
        <v>17627.444276197282</v>
      </c>
      <c r="AM15" s="80">
        <v>17688.42505328207</v>
      </c>
      <c r="AN15" s="80">
        <v>17776.256690618626</v>
      </c>
      <c r="AO15" s="80">
        <v>17957.48922092879</v>
      </c>
      <c r="AP15" s="80">
        <v>18132.679626841742</v>
      </c>
      <c r="AQ15" s="80">
        <v>18231.284078437737</v>
      </c>
      <c r="AR15" s="80">
        <v>18354.062351627439</v>
      </c>
      <c r="AS15" s="80">
        <v>18726.209301508519</v>
      </c>
      <c r="AT15" s="80">
        <v>19318.871536850616</v>
      </c>
      <c r="AU15" s="80">
        <v>20045.316492746711</v>
      </c>
      <c r="AV15" s="80">
        <v>20871.09931323299</v>
      </c>
      <c r="AW15" s="80">
        <v>22417.775637471179</v>
      </c>
      <c r="AX15" s="80">
        <v>24700.83710406514</v>
      </c>
      <c r="AY15" s="80">
        <v>27088.149708580459</v>
      </c>
      <c r="AZ15" s="80">
        <v>29830.723146644901</v>
      </c>
      <c r="BA15" s="80">
        <v>32991.259153292522</v>
      </c>
      <c r="BB15" s="80">
        <v>36339.043507997187</v>
      </c>
      <c r="BC15" s="80">
        <v>40154.583114169494</v>
      </c>
      <c r="BD15" s="80">
        <v>44458.66019342759</v>
      </c>
      <c r="BE15" s="80">
        <v>49269.457605827542</v>
      </c>
      <c r="BF15" s="80">
        <v>4511.6386284026512</v>
      </c>
      <c r="BG15" s="80">
        <v>9120.992155246633</v>
      </c>
      <c r="BH15" s="80">
        <v>14276.027943722125</v>
      </c>
      <c r="BI15" s="80">
        <v>19955.394007045928</v>
      </c>
      <c r="BJ15" s="80">
        <v>25695.950779117338</v>
      </c>
      <c r="BK15" s="80">
        <v>31473.344553156465</v>
      </c>
      <c r="BL15" s="80">
        <v>37277.243466111751</v>
      </c>
      <c r="BM15" s="80">
        <v>43323.919638109779</v>
      </c>
      <c r="BN15" s="80">
        <v>49705.061562630079</v>
      </c>
      <c r="BO15" s="80">
        <v>56359.650975261364</v>
      </c>
      <c r="BP15" s="80">
        <v>6661.5234771675514</v>
      </c>
      <c r="BQ15" s="80">
        <v>12985.745014322274</v>
      </c>
      <c r="BR15" s="80">
        <v>19701.090654143867</v>
      </c>
      <c r="BS15" s="80">
        <v>25991.310307388558</v>
      </c>
      <c r="BT15" s="80">
        <v>32030.702539837472</v>
      </c>
      <c r="BU15" s="80">
        <v>37802.12984969934</v>
      </c>
      <c r="BV15" s="80">
        <v>43163.861688759069</v>
      </c>
      <c r="BW15" s="80">
        <v>4834.0441352127473</v>
      </c>
      <c r="BX15" s="80">
        <v>9051.2050485178261</v>
      </c>
      <c r="BY15" s="80">
        <v>12670.122300937215</v>
      </c>
      <c r="BZ15" s="80">
        <v>15812.6780065169</v>
      </c>
      <c r="CA15" s="80">
        <v>18663.72918169402</v>
      </c>
      <c r="CB15" s="80">
        <v>21187.288224057254</v>
      </c>
      <c r="CC15" s="80">
        <v>23267.319565842652</v>
      </c>
      <c r="CD15" s="80">
        <v>25117.648875541294</v>
      </c>
      <c r="CE15" s="80">
        <v>26565.007535495584</v>
      </c>
      <c r="CF15" s="80">
        <v>27640.629279851906</v>
      </c>
      <c r="CG15" s="80">
        <v>28299.654864342898</v>
      </c>
      <c r="CH15" s="80">
        <v>28418.772570983496</v>
      </c>
      <c r="CI15" s="80">
        <v>27847.156734486736</v>
      </c>
      <c r="CJ15" s="80">
        <v>26581.158947734952</v>
      </c>
      <c r="CK15" s="80">
        <v>24640.767063355037</v>
      </c>
      <c r="CL15" s="80">
        <v>22133.555665333439</v>
      </c>
      <c r="CM15" s="80">
        <v>19210.311551156236</v>
      </c>
      <c r="CN15" s="80">
        <v>-3101.106357667762</v>
      </c>
      <c r="CO15" s="80">
        <v>-6204.7438745577601</v>
      </c>
      <c r="CP15" s="80">
        <v>-9887.3740535488105</v>
      </c>
      <c r="CQ15" s="80">
        <v>-13408.850854979906</v>
      </c>
      <c r="CR15" s="80">
        <v>-3392.3760706937483</v>
      </c>
      <c r="CS15" s="80">
        <v>-6634.2941639287556</v>
      </c>
      <c r="CT15" s="80">
        <v>-9792.9873887781305</v>
      </c>
      <c r="CU15" s="80">
        <v>-12972.472670021487</v>
      </c>
      <c r="CV15" s="80">
        <v>-16088.30202408412</v>
      </c>
      <c r="CW15" s="80">
        <v>-19167.77495669651</v>
      </c>
      <c r="CX15" s="80">
        <v>-22153.529232289038</v>
      </c>
      <c r="CY15" s="80">
        <v>-24857.707456721924</v>
      </c>
      <c r="CZ15" s="80">
        <v>-27333.237962482533</v>
      </c>
      <c r="DA15" s="80">
        <v>-29611.440647759122</v>
      </c>
      <c r="DB15" s="80">
        <v>-31563.206102229004</v>
      </c>
      <c r="DC15" s="80">
        <v>-33172.547052258742</v>
      </c>
      <c r="DD15" s="80">
        <v>-1377.0419137563763</v>
      </c>
      <c r="DE15" s="80">
        <v>-2626.1741579737054</v>
      </c>
      <c r="DF15" s="80">
        <v>-3766.8044858422054</v>
      </c>
      <c r="DG15" s="80">
        <v>-4872.3206223100715</v>
      </c>
      <c r="DH15" s="80">
        <v>-5982.0270690114794</v>
      </c>
      <c r="DI15" s="80">
        <v>-7062.3239698501902</v>
      </c>
      <c r="DJ15" s="80">
        <v>-8042.081666783929</v>
      </c>
      <c r="DK15" s="80">
        <v>-8835.7823301188982</v>
      </c>
      <c r="DL15" s="80">
        <v>-9437.334148324655</v>
      </c>
      <c r="DM15" s="80">
        <v>-9831.3141999471118</v>
      </c>
      <c r="DN15" s="80">
        <v>-10029.235083742145</v>
      </c>
      <c r="DO15" s="80">
        <v>-9816.5077579460321</v>
      </c>
      <c r="DP15" s="80">
        <v>-9113.5068404722642</v>
      </c>
      <c r="DQ15" s="80">
        <v>-8011.3322352346167</v>
      </c>
      <c r="DR15" s="80">
        <v>-6739.0206501592511</v>
      </c>
      <c r="DS15" s="80">
        <v>-5171.7153579621045</v>
      </c>
      <c r="DT15" s="80">
        <v>-3618.6684385186632</v>
      </c>
      <c r="DU15" s="80">
        <v>-2063.4837794677051</v>
      </c>
      <c r="DV15" s="80">
        <v>-431.9996299582815</v>
      </c>
      <c r="DW15" s="80">
        <v>1497.5801983097876</v>
      </c>
      <c r="DX15" s="80">
        <v>2099.6629385621118</v>
      </c>
      <c r="DY15" s="80">
        <v>4218.9165361658333</v>
      </c>
      <c r="DZ15" s="80">
        <v>7954.8481622210275</v>
      </c>
      <c r="EA15" s="80">
        <v>11835.19992247978</v>
      </c>
      <c r="EB15" s="80">
        <v>15710.765780367838</v>
      </c>
      <c r="EC15" s="80">
        <v>19429.701010989855</v>
      </c>
      <c r="ED15" s="80">
        <v>22745.964798504861</v>
      </c>
      <c r="EE15" s="80">
        <v>25477.372564942158</v>
      </c>
      <c r="EF15" s="80">
        <v>27753.067603772412</v>
      </c>
      <c r="EG15" s="80">
        <v>29646.325927688871</v>
      </c>
      <c r="EH15" s="80">
        <v>31371.565564510507</v>
      </c>
      <c r="EI15" s="80">
        <v>1809.5348541274354</v>
      </c>
      <c r="EJ15" s="80">
        <v>3502.4140624562488</v>
      </c>
      <c r="EK15" s="80">
        <v>4812.3506789096627</v>
      </c>
      <c r="EL15" s="80">
        <v>5814.8656845353235</v>
      </c>
      <c r="EM15" s="80">
        <v>6716.6710540370677</v>
      </c>
      <c r="EN15" s="80">
        <v>7436.6126937205681</v>
      </c>
      <c r="EO15" s="80">
        <v>7790.9616546410107</v>
      </c>
      <c r="EP15" s="80">
        <v>7607.7866908185633</v>
      </c>
      <c r="EQ15" s="80">
        <v>-818.88032908552327</v>
      </c>
      <c r="ER15" s="80">
        <v>-2119.5109625213436</v>
      </c>
      <c r="ES15" s="80">
        <v>-3807.5190355302907</v>
      </c>
      <c r="ET15" s="80">
        <v>-5638.8342965842585</v>
      </c>
      <c r="EU15" s="80">
        <v>-7328.3449771672258</v>
      </c>
      <c r="EV15" s="80">
        <v>-6349.9156341332882</v>
      </c>
      <c r="EW15" s="80">
        <v>-7469.9943815160414</v>
      </c>
      <c r="EX15" s="80">
        <v>-7816.7165565008199</v>
      </c>
      <c r="EY15" s="80">
        <v>-8148.9901094079742</v>
      </c>
      <c r="EZ15" s="80">
        <v>-8492.616487787911</v>
      </c>
      <c r="FA15" s="80">
        <v>-8871.374673698323</v>
      </c>
      <c r="FB15" s="80">
        <v>-9331.7212770490023</v>
      </c>
      <c r="FC15" s="80">
        <v>-9921.8253869779874</v>
      </c>
      <c r="FD15" s="80">
        <v>-668.87994358114611</v>
      </c>
      <c r="FE15" s="80">
        <v>-1410.0540950596705</v>
      </c>
      <c r="FF15" s="80">
        <v>-2165.2248612298049</v>
      </c>
      <c r="FG15" s="80">
        <v>-2849.9149192361224</v>
      </c>
      <c r="FH15" s="80">
        <v>-3480.64939675907</v>
      </c>
      <c r="FI15" s="80">
        <v>-4069.2035930861498</v>
      </c>
      <c r="FJ15" s="80">
        <v>-4659.4003559147623</v>
      </c>
      <c r="FK15" s="80">
        <f>FJ15+FK14</f>
        <v>-5219.7754735984036</v>
      </c>
      <c r="FL15" s="80">
        <f>FK15+FL14</f>
        <v>-5777.8135158030764</v>
      </c>
      <c r="FM15" s="80">
        <f t="shared" ref="FM15:FO15" si="6">FL15+FM14</f>
        <v>-6338.5376313145216</v>
      </c>
      <c r="FN15" s="80">
        <f t="shared" si="6"/>
        <v>-6925.0917789097366</v>
      </c>
      <c r="FO15" s="80">
        <f t="shared" si="6"/>
        <v>-7570.4148452131039</v>
      </c>
      <c r="FP15" s="80">
        <f>FP14</f>
        <v>-677.86938946839894</v>
      </c>
      <c r="FQ15" s="80">
        <f t="shared" ref="FQ15:FW15" si="7">FP15+FQ14</f>
        <v>-1351.0774292072988</v>
      </c>
      <c r="FR15" s="80">
        <f t="shared" si="7"/>
        <v>-2000.0038110267515</v>
      </c>
      <c r="FS15" s="80">
        <f t="shared" si="7"/>
        <v>-2586.5487528652084</v>
      </c>
      <c r="FT15" s="80">
        <f t="shared" si="7"/>
        <v>-3090.6868761973992</v>
      </c>
      <c r="FU15" s="80">
        <f t="shared" si="7"/>
        <v>-3503.590553827014</v>
      </c>
      <c r="FV15" s="80">
        <f t="shared" si="7"/>
        <v>-3818.3039739666201</v>
      </c>
      <c r="FW15" s="80">
        <f t="shared" si="7"/>
        <v>-4025.3278094832817</v>
      </c>
      <c r="FX15" s="80">
        <f>FX14</f>
        <v>-104.57556199746476</v>
      </c>
      <c r="FY15" s="80">
        <f t="shared" ref="FY15:GI15" si="8">FX15+FY14</f>
        <v>-137.41180135971703</v>
      </c>
      <c r="FZ15" s="80">
        <f t="shared" si="8"/>
        <v>-138.15989106154336</v>
      </c>
      <c r="GA15" s="80">
        <f t="shared" si="8"/>
        <v>-158.22649773545612</v>
      </c>
      <c r="GB15" s="80">
        <f t="shared" si="8"/>
        <v>-219.43825495325785</v>
      </c>
      <c r="GC15" s="80">
        <f t="shared" si="8"/>
        <v>-310.40064479114341</v>
      </c>
      <c r="GD15" s="80">
        <f t="shared" si="8"/>
        <v>-409.9922851139213</v>
      </c>
      <c r="GE15" s="80">
        <f t="shared" si="8"/>
        <v>-495.08645595570817</v>
      </c>
      <c r="GF15" s="80">
        <f t="shared" si="8"/>
        <v>-557.06917123833443</v>
      </c>
      <c r="GG15" s="80">
        <f t="shared" si="8"/>
        <v>-596.33426003780323</v>
      </c>
      <c r="GH15" s="80">
        <f t="shared" si="8"/>
        <v>-624.3489085677154</v>
      </c>
      <c r="GI15" s="80">
        <f t="shared" si="8"/>
        <v>-636.49413229081017</v>
      </c>
      <c r="GJ15" s="166" t="s">
        <v>160</v>
      </c>
    </row>
    <row r="16" spans="1:193" ht="32.25" customHeight="1" x14ac:dyDescent="0.2">
      <c r="A16" s="115">
        <f t="shared" si="0"/>
        <v>-8</v>
      </c>
      <c r="B16" s="155" t="s">
        <v>161</v>
      </c>
      <c r="C16" s="152"/>
      <c r="D16" s="154"/>
      <c r="E16" s="154"/>
      <c r="F16" s="154">
        <v>37282.175363756942</v>
      </c>
      <c r="G16" s="154">
        <v>70904.562150544967</v>
      </c>
      <c r="H16" s="154">
        <v>108426.21666601067</v>
      </c>
      <c r="I16" s="154">
        <v>219193.54747388646</v>
      </c>
      <c r="J16" s="154">
        <v>251517.66246220775</v>
      </c>
      <c r="K16" s="154">
        <v>294668.92944813351</v>
      </c>
      <c r="L16" s="154">
        <v>326999.14607033617</v>
      </c>
      <c r="M16" s="154">
        <v>383989.01250113756</v>
      </c>
      <c r="N16" s="154">
        <v>428516.35070263181</v>
      </c>
      <c r="O16" s="80">
        <v>458939.80703258974</v>
      </c>
      <c r="P16" s="80">
        <v>481094.09794278495</v>
      </c>
      <c r="Q16" s="80">
        <v>608028.38877836836</v>
      </c>
      <c r="R16" s="80">
        <v>670088.31401794497</v>
      </c>
      <c r="S16" s="80">
        <v>732080.50870287942</v>
      </c>
      <c r="T16" s="74">
        <v>643156.89200461481</v>
      </c>
      <c r="U16" s="74">
        <v>868510.74144423881</v>
      </c>
      <c r="V16" s="74">
        <v>525430.3257181095</v>
      </c>
      <c r="W16" s="74">
        <v>584408.05406794522</v>
      </c>
      <c r="X16" s="74">
        <v>657643.33353470021</v>
      </c>
      <c r="Y16" s="74">
        <v>801991.59523916268</v>
      </c>
      <c r="Z16" s="74">
        <v>865907.6905093739</v>
      </c>
      <c r="AA16" s="74">
        <v>944837.93452610984</v>
      </c>
      <c r="AB16" s="74">
        <v>531463.17995494092</v>
      </c>
      <c r="AC16" s="74">
        <v>713993.77640011802</v>
      </c>
      <c r="AD16" s="74">
        <v>763802.31936643703</v>
      </c>
      <c r="AE16" s="74">
        <v>809957.30184600758</v>
      </c>
      <c r="AF16" s="74">
        <v>871788.13060008676</v>
      </c>
      <c r="AG16" s="74">
        <v>199270.60276633161</v>
      </c>
      <c r="AH16" s="74">
        <v>250038.22874691107</v>
      </c>
      <c r="AI16" s="74">
        <v>326751.4257185121</v>
      </c>
      <c r="AJ16" s="74">
        <v>380439.18084042025</v>
      </c>
      <c r="AK16" s="74">
        <v>53256.536604296605</v>
      </c>
      <c r="AL16" s="74">
        <v>100747.22586630023</v>
      </c>
      <c r="AM16" s="74">
        <v>148716.11614124244</v>
      </c>
      <c r="AN16" s="74">
        <v>195188.76685899252</v>
      </c>
      <c r="AO16" s="74">
        <v>476983.05328388483</v>
      </c>
      <c r="AP16" s="74">
        <v>174326.93494303006</v>
      </c>
      <c r="AQ16" s="74">
        <v>208308.34758669735</v>
      </c>
      <c r="AR16" s="74">
        <v>259440.03349598421</v>
      </c>
      <c r="AS16" s="74">
        <v>1084516.4800108317</v>
      </c>
      <c r="AT16" s="74">
        <v>1417066.0426177604</v>
      </c>
      <c r="AU16" s="74">
        <v>1641934.3589739818</v>
      </c>
      <c r="AV16" s="74">
        <v>1831539.0441703601</v>
      </c>
      <c r="AW16" s="74">
        <v>4640867.1388738742</v>
      </c>
      <c r="AX16" s="74">
        <v>4896323.6759816157</v>
      </c>
      <c r="AY16" s="80">
        <v>5078881.4419204071</v>
      </c>
      <c r="AZ16" s="80">
        <v>6378177.2553175427</v>
      </c>
      <c r="BA16" s="80">
        <v>6822142.4857324697</v>
      </c>
      <c r="BB16" s="80">
        <v>7163026.5747230221</v>
      </c>
      <c r="BC16" s="80">
        <v>8773638.5288506709</v>
      </c>
      <c r="BD16" s="80">
        <v>9201865.0138583388</v>
      </c>
      <c r="BE16" s="80">
        <v>10889053.482494202</v>
      </c>
      <c r="BF16" s="80">
        <v>11044006.724932967</v>
      </c>
      <c r="BG16" s="80">
        <v>11322775.313937657</v>
      </c>
      <c r="BH16" s="80">
        <v>13700067.83515607</v>
      </c>
      <c r="BI16" s="80">
        <v>13876359.562293977</v>
      </c>
      <c r="BJ16" s="80">
        <v>14008233.287935337</v>
      </c>
      <c r="BK16" s="80">
        <v>14066519.268985489</v>
      </c>
      <c r="BL16" s="80">
        <v>14148351.766330587</v>
      </c>
      <c r="BM16" s="80">
        <v>15255722.874742385</v>
      </c>
      <c r="BN16" s="80">
        <v>15782777.744142529</v>
      </c>
      <c r="BO16" s="80">
        <v>16594847.50800764</v>
      </c>
      <c r="BP16" s="80">
        <v>15773361.086634073</v>
      </c>
      <c r="BQ16" s="80">
        <v>14915721.296038006</v>
      </c>
      <c r="BR16" s="80">
        <v>13912341.535377886</v>
      </c>
      <c r="BS16" s="74">
        <v>13105788.283686958</v>
      </c>
      <c r="BT16" s="80">
        <v>12849124.142053897</v>
      </c>
      <c r="BU16" s="80">
        <v>11968566.55696553</v>
      </c>
      <c r="BV16" s="80">
        <v>11103484.715210384</v>
      </c>
      <c r="BW16" s="80">
        <v>9672875.6486905534</v>
      </c>
      <c r="BX16" s="80">
        <v>8424179.2013382521</v>
      </c>
      <c r="BY16" s="80">
        <v>7115445.2348200558</v>
      </c>
      <c r="BZ16" s="80">
        <v>6388304.2134379996</v>
      </c>
      <c r="CA16" s="80">
        <v>5871468.5486410065</v>
      </c>
      <c r="CB16" s="80">
        <v>4989393.8313679928</v>
      </c>
      <c r="CC16" s="80">
        <v>3974227.0832869005</v>
      </c>
      <c r="CD16" s="80">
        <v>3118545.401036018</v>
      </c>
      <c r="CE16" s="80">
        <v>2443375.4717526156</v>
      </c>
      <c r="CF16" s="80">
        <v>1705829.0109646246</v>
      </c>
      <c r="CG16" s="80">
        <v>859087.14882571762</v>
      </c>
      <c r="CH16" s="80">
        <v>-348875.77763102809</v>
      </c>
      <c r="CI16" s="80">
        <v>-1771056.5737650997</v>
      </c>
      <c r="CJ16" s="80">
        <v>-2994294.4640886197</v>
      </c>
      <c r="CK16" s="80">
        <v>-4341748.2954874979</v>
      </c>
      <c r="CL16" s="80">
        <v>-5156680.2704392215</v>
      </c>
      <c r="CM16" s="80">
        <v>-5931056.635073279</v>
      </c>
      <c r="CN16" s="80">
        <v>-5859054.1643947512</v>
      </c>
      <c r="CO16" s="80">
        <v>-5966108.0651336983</v>
      </c>
      <c r="CP16" s="80">
        <v>-5769943.9713364309</v>
      </c>
      <c r="CQ16" s="80">
        <v>-5460442.013031844</v>
      </c>
      <c r="CR16" s="80">
        <v>-5352586.2702974845</v>
      </c>
      <c r="CS16" s="80">
        <v>-4974835.3772194339</v>
      </c>
      <c r="CT16" s="80">
        <v>-5094123.9781206613</v>
      </c>
      <c r="CU16" s="80">
        <v>-5047344.2152046422</v>
      </c>
      <c r="CV16" s="80">
        <v>-4897834.4881802034</v>
      </c>
      <c r="CW16" s="80">
        <v>-4937835.3111310722</v>
      </c>
      <c r="CX16" s="80">
        <v>-4605640.3598445039</v>
      </c>
      <c r="CY16" s="80">
        <v>-4047410.2732931189</v>
      </c>
      <c r="CZ16" s="80">
        <v>-3883149.3636549432</v>
      </c>
      <c r="DA16" s="80">
        <v>-3424168.7871760963</v>
      </c>
      <c r="DB16" s="80">
        <v>-2897403.1404319354</v>
      </c>
      <c r="DC16" s="80">
        <v>-2329384.0695028463</v>
      </c>
      <c r="DD16" s="80">
        <v>-2122104.7745180153</v>
      </c>
      <c r="DE16" s="80">
        <v>-1888560.24982631</v>
      </c>
      <c r="DF16" s="80">
        <v>-1776468.5483513093</v>
      </c>
      <c r="DG16" s="80">
        <v>-1778175.6558189308</v>
      </c>
      <c r="DH16" s="80">
        <v>-1792124.4262816345</v>
      </c>
      <c r="DI16" s="80">
        <v>-1686032.8895560431</v>
      </c>
      <c r="DJ16" s="80">
        <v>-1471699.3393861761</v>
      </c>
      <c r="DK16" s="80">
        <v>-1091017.9661162964</v>
      </c>
      <c r="DL16" s="80">
        <v>-856766.38254726981</v>
      </c>
      <c r="DM16" s="80">
        <v>-426215.40215193632</v>
      </c>
      <c r="DN16" s="80">
        <v>-9237.8178676555599</v>
      </c>
      <c r="DO16" s="80">
        <v>436075.19290082488</v>
      </c>
      <c r="DP16" s="80">
        <v>1021150.4321717782</v>
      </c>
      <c r="DQ16" s="80">
        <v>1276062.0489231471</v>
      </c>
      <c r="DR16" s="80">
        <v>1380777.1723229303</v>
      </c>
      <c r="DS16" s="80">
        <v>1304397.057727597</v>
      </c>
      <c r="DT16" s="80">
        <v>1359361.11609779</v>
      </c>
      <c r="DU16" s="80">
        <v>1311184.0016702274</v>
      </c>
      <c r="DV16" s="80">
        <v>1493847.162033431</v>
      </c>
      <c r="DW16" s="80">
        <v>1827720.6662726349</v>
      </c>
      <c r="DX16" s="80">
        <v>1789065.0051682673</v>
      </c>
      <c r="DY16" s="80">
        <v>1864154.4339021863</v>
      </c>
      <c r="DZ16" s="80">
        <v>1962135.5721539261</v>
      </c>
      <c r="EA16" s="80">
        <v>2019213.2388815649</v>
      </c>
      <c r="EB16" s="80">
        <v>1965005.4292686339</v>
      </c>
      <c r="EC16" s="80">
        <v>1866899.1872591509</v>
      </c>
      <c r="ED16" s="80">
        <v>1560942.1808810001</v>
      </c>
      <c r="EE16" s="80">
        <v>1275851.1214899397</v>
      </c>
      <c r="EF16" s="80">
        <v>1100699.5174332489</v>
      </c>
      <c r="EG16" s="80">
        <v>889579.82282258838</v>
      </c>
      <c r="EH16" s="80">
        <v>932783.07646989508</v>
      </c>
      <c r="EI16" s="80">
        <v>947802.35766188032</v>
      </c>
      <c r="EJ16" s="80">
        <v>785816.93984544091</v>
      </c>
      <c r="EK16" s="80">
        <v>559848.45763214002</v>
      </c>
      <c r="EL16" s="80">
        <v>474274.14031010465</v>
      </c>
      <c r="EM16" s="80">
        <v>458935.51654494985</v>
      </c>
      <c r="EN16" s="80">
        <v>290226.16018188815</v>
      </c>
      <c r="EO16" s="80">
        <v>86766.098918475836</v>
      </c>
      <c r="EP16" s="80">
        <v>-258375.7528823014</v>
      </c>
      <c r="EQ16" s="80">
        <v>-570852.98655838112</v>
      </c>
      <c r="ER16" s="80">
        <v>-759935.30123496102</v>
      </c>
      <c r="ES16" s="80">
        <v>-969326.00016799895</v>
      </c>
      <c r="ET16" s="80">
        <v>-909760.90855285875</v>
      </c>
      <c r="EU16" s="80">
        <v>-828074.5958843038</v>
      </c>
      <c r="EV16" s="80">
        <v>-793239.19367581245</v>
      </c>
      <c r="EW16" s="80">
        <v>-825434.21731838689</v>
      </c>
      <c r="EX16" s="80">
        <v>-820146.85954932193</v>
      </c>
      <c r="EY16" s="80">
        <v>-758175.512869959</v>
      </c>
      <c r="EZ16" s="80">
        <v>-874203.9642058966</v>
      </c>
      <c r="FA16" s="80">
        <v>-924088.33523758408</v>
      </c>
      <c r="FB16" s="80">
        <v>-1258673.3842001976</v>
      </c>
      <c r="FC16" s="80">
        <v>-1535261.088976295</v>
      </c>
      <c r="FD16" s="80">
        <v>-1620416.0347570877</v>
      </c>
      <c r="FE16" s="80">
        <v>-1866678.0800417888</v>
      </c>
      <c r="FF16" s="80">
        <v>-1687724.7323886114</v>
      </c>
      <c r="FG16" s="80">
        <v>-1536716.2892950794</v>
      </c>
      <c r="FH16" s="80">
        <v>-1435339.9749950049</v>
      </c>
      <c r="FI16" s="80">
        <v>-1339603.0808046726</v>
      </c>
      <c r="FJ16" s="80">
        <v>-1227999.2548171228</v>
      </c>
      <c r="FK16" s="80">
        <f t="shared" ref="FK16:GI16" si="9">FK12+FK15</f>
        <v>-1211458.0868623457</v>
      </c>
      <c r="FL16" s="80">
        <f t="shared" si="9"/>
        <v>-1218984.9776121755</v>
      </c>
      <c r="FM16" s="80">
        <f t="shared" si="9"/>
        <v>-1224222.6642107558</v>
      </c>
      <c r="FN16" s="80">
        <f t="shared" si="9"/>
        <v>-1332121.6715248155</v>
      </c>
      <c r="FO16" s="80">
        <f t="shared" si="9"/>
        <v>-1480254.7229783018</v>
      </c>
      <c r="FP16" s="80">
        <f t="shared" si="9"/>
        <v>-1466983.205832703</v>
      </c>
      <c r="FQ16" s="80">
        <f t="shared" si="9"/>
        <v>-1453825.5061997101</v>
      </c>
      <c r="FR16" s="80">
        <f t="shared" si="9"/>
        <v>-1363014.4837773212</v>
      </c>
      <c r="FS16" s="80">
        <f t="shared" si="9"/>
        <v>-1184599.6518403674</v>
      </c>
      <c r="FT16" s="80">
        <f t="shared" si="9"/>
        <v>-1006821.6962250618</v>
      </c>
      <c r="FU16" s="80">
        <f t="shared" si="9"/>
        <v>-789960.11238591757</v>
      </c>
      <c r="FV16" s="80">
        <f t="shared" si="9"/>
        <v>-581835.07495332137</v>
      </c>
      <c r="FW16" s="80">
        <f t="shared" si="9"/>
        <v>-323582.27457170893</v>
      </c>
      <c r="FX16" s="80">
        <f t="shared" si="9"/>
        <v>-133946.02967823131</v>
      </c>
      <c r="FY16" s="80">
        <f t="shared" si="9"/>
        <v>-8660.9436659656185</v>
      </c>
      <c r="FZ16" s="80">
        <f t="shared" si="9"/>
        <v>5141.9500110601366</v>
      </c>
      <c r="GA16" s="80">
        <f t="shared" si="9"/>
        <v>-92439.230329833197</v>
      </c>
      <c r="GB16" s="80">
        <f t="shared" si="9"/>
        <v>-173328.47687067543</v>
      </c>
      <c r="GC16" s="80">
        <f t="shared" si="9"/>
        <v>-221578.41633148975</v>
      </c>
      <c r="GD16" s="80">
        <f t="shared" si="9"/>
        <v>-210932.05834146045</v>
      </c>
      <c r="GE16" s="80">
        <f t="shared" si="9"/>
        <v>-158907.7910746157</v>
      </c>
      <c r="GF16" s="80">
        <f t="shared" si="9"/>
        <v>-110876.97716745402</v>
      </c>
      <c r="GG16" s="80">
        <f t="shared" si="9"/>
        <v>-60514.368398538492</v>
      </c>
      <c r="GH16" s="80">
        <f t="shared" si="9"/>
        <v>-62166.784138065152</v>
      </c>
      <c r="GI16" s="80">
        <f t="shared" si="9"/>
        <v>8249.0401044507907</v>
      </c>
      <c r="GJ16" s="166" t="s">
        <v>162</v>
      </c>
    </row>
    <row r="17" spans="1:192" ht="32.25" customHeight="1" x14ac:dyDescent="0.2">
      <c r="A17" s="115">
        <f t="shared" si="0"/>
        <v>-9</v>
      </c>
      <c r="B17" s="82" t="s">
        <v>163</v>
      </c>
      <c r="C17" s="156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 t="s">
        <v>168</v>
      </c>
      <c r="P17" s="74" t="s">
        <v>168</v>
      </c>
      <c r="Q17" s="74" t="s">
        <v>168</v>
      </c>
      <c r="R17" s="74" t="s">
        <v>168</v>
      </c>
      <c r="S17" s="74" t="s">
        <v>168</v>
      </c>
      <c r="T17" s="74" t="s">
        <v>168</v>
      </c>
      <c r="U17" s="74" t="s">
        <v>168</v>
      </c>
      <c r="V17" s="74" t="s">
        <v>168</v>
      </c>
      <c r="W17" s="74" t="s">
        <v>168</v>
      </c>
      <c r="X17" s="74" t="s">
        <v>168</v>
      </c>
      <c r="Y17" s="74" t="s">
        <v>168</v>
      </c>
      <c r="Z17" s="74" t="s">
        <v>168</v>
      </c>
      <c r="AA17" s="74" t="s">
        <v>168</v>
      </c>
      <c r="AB17" s="74" t="s">
        <v>168</v>
      </c>
      <c r="AC17" s="74" t="s">
        <v>168</v>
      </c>
      <c r="AD17" s="74" t="s">
        <v>168</v>
      </c>
      <c r="AE17" s="74" t="s">
        <v>168</v>
      </c>
      <c r="AF17" s="74" t="s">
        <v>168</v>
      </c>
      <c r="AG17" s="74" t="s">
        <v>168</v>
      </c>
      <c r="AH17" s="74" t="s">
        <v>168</v>
      </c>
      <c r="AI17" s="74" t="s">
        <v>168</v>
      </c>
      <c r="AJ17" s="74" t="s">
        <v>168</v>
      </c>
      <c r="AK17" s="74" t="s">
        <v>168</v>
      </c>
      <c r="AL17" s="74" t="s">
        <v>168</v>
      </c>
      <c r="AM17" s="74" t="s">
        <v>168</v>
      </c>
      <c r="AN17" s="74" t="s">
        <v>168</v>
      </c>
      <c r="AO17" s="74" t="s">
        <v>168</v>
      </c>
      <c r="AP17" s="74" t="s">
        <v>168</v>
      </c>
      <c r="AQ17" s="74" t="s">
        <v>168</v>
      </c>
      <c r="AR17" s="74" t="s">
        <v>168</v>
      </c>
      <c r="AS17" s="74" t="s">
        <v>168</v>
      </c>
      <c r="AT17" s="74" t="s">
        <v>168</v>
      </c>
      <c r="AU17" s="74" t="s">
        <v>168</v>
      </c>
      <c r="AV17" s="74" t="s">
        <v>168</v>
      </c>
      <c r="AW17" s="74" t="s">
        <v>168</v>
      </c>
      <c r="AX17" s="74" t="s">
        <v>168</v>
      </c>
      <c r="AY17" s="74" t="s">
        <v>168</v>
      </c>
      <c r="AZ17" s="74" t="s">
        <v>168</v>
      </c>
      <c r="BA17" s="74" t="s">
        <v>168</v>
      </c>
      <c r="BB17" s="74" t="s">
        <v>168</v>
      </c>
      <c r="BC17" s="74" t="s">
        <v>168</v>
      </c>
      <c r="BD17" s="74" t="s">
        <v>168</v>
      </c>
      <c r="BE17" s="74" t="s">
        <v>168</v>
      </c>
      <c r="BF17" s="74" t="s">
        <v>168</v>
      </c>
      <c r="BG17" s="74" t="s">
        <v>168</v>
      </c>
      <c r="BH17" s="74" t="s">
        <v>168</v>
      </c>
      <c r="BI17" s="74" t="s">
        <v>168</v>
      </c>
      <c r="BJ17" s="74" t="s">
        <v>168</v>
      </c>
      <c r="BK17" s="74" t="s">
        <v>168</v>
      </c>
      <c r="BL17" s="74" t="s">
        <v>168</v>
      </c>
      <c r="BM17" s="74" t="s">
        <v>168</v>
      </c>
      <c r="BN17" s="74" t="s">
        <v>168</v>
      </c>
      <c r="BO17" s="74" t="s">
        <v>168</v>
      </c>
      <c r="BP17" s="74" t="s">
        <v>168</v>
      </c>
      <c r="BQ17" s="74" t="s">
        <v>168</v>
      </c>
      <c r="BR17" s="74" t="s">
        <v>168</v>
      </c>
      <c r="BS17" s="74" t="s">
        <v>168</v>
      </c>
      <c r="BT17" s="74" t="s">
        <v>168</v>
      </c>
      <c r="BU17" s="74" t="s">
        <v>168</v>
      </c>
      <c r="BV17" s="74" t="s">
        <v>168</v>
      </c>
      <c r="BW17" s="74" t="s">
        <v>168</v>
      </c>
      <c r="BX17" s="74" t="s">
        <v>168</v>
      </c>
      <c r="BY17" s="74" t="s">
        <v>168</v>
      </c>
      <c r="BZ17" s="74" t="s">
        <v>168</v>
      </c>
      <c r="CA17" s="74" t="s">
        <v>168</v>
      </c>
      <c r="CB17" s="74" t="s">
        <v>168</v>
      </c>
      <c r="CC17" s="74" t="s">
        <v>168</v>
      </c>
      <c r="CD17" s="74" t="s">
        <v>168</v>
      </c>
      <c r="CE17" s="74" t="s">
        <v>168</v>
      </c>
      <c r="CF17" s="74" t="s">
        <v>168</v>
      </c>
      <c r="CG17" s="74" t="s">
        <v>168</v>
      </c>
      <c r="CH17" s="74" t="s">
        <v>168</v>
      </c>
      <c r="CI17" s="74" t="s">
        <v>168</v>
      </c>
      <c r="CJ17" s="74" t="s">
        <v>168</v>
      </c>
      <c r="CK17" s="74" t="s">
        <v>168</v>
      </c>
      <c r="CL17" s="74" t="s">
        <v>168</v>
      </c>
      <c r="CM17" s="74" t="s">
        <v>168</v>
      </c>
      <c r="CN17" s="74" t="s">
        <v>168</v>
      </c>
      <c r="CO17" s="74" t="s">
        <v>168</v>
      </c>
      <c r="CP17" s="74" t="s">
        <v>168</v>
      </c>
      <c r="CQ17" s="74" t="s">
        <v>168</v>
      </c>
      <c r="CR17" s="74" t="s">
        <v>168</v>
      </c>
      <c r="CS17" s="74" t="s">
        <v>168</v>
      </c>
      <c r="CT17" s="74" t="s">
        <v>168</v>
      </c>
      <c r="CU17" s="74" t="s">
        <v>168</v>
      </c>
      <c r="CV17" s="74" t="s">
        <v>168</v>
      </c>
      <c r="CW17" s="74" t="s">
        <v>168</v>
      </c>
      <c r="CX17" s="74" t="s">
        <v>168</v>
      </c>
      <c r="CY17" s="74" t="s">
        <v>168</v>
      </c>
      <c r="CZ17" s="74" t="s">
        <v>168</v>
      </c>
      <c r="DA17" s="74" t="s">
        <v>168</v>
      </c>
      <c r="DB17" s="74" t="s">
        <v>168</v>
      </c>
      <c r="DC17" s="74" t="s">
        <v>168</v>
      </c>
      <c r="DD17" s="74" t="s">
        <v>168</v>
      </c>
      <c r="DE17" s="74" t="s">
        <v>168</v>
      </c>
      <c r="DF17" s="74" t="s">
        <v>168</v>
      </c>
      <c r="DG17" s="74" t="s">
        <v>168</v>
      </c>
      <c r="DH17" s="74" t="s">
        <v>168</v>
      </c>
      <c r="DI17" s="74" t="s">
        <v>168</v>
      </c>
      <c r="DJ17" s="74" t="s">
        <v>168</v>
      </c>
      <c r="DK17" s="74" t="s">
        <v>168</v>
      </c>
      <c r="DL17" s="74" t="s">
        <v>168</v>
      </c>
      <c r="DM17" s="74" t="s">
        <v>168</v>
      </c>
      <c r="DN17" s="74" t="s">
        <v>168</v>
      </c>
      <c r="DO17" s="74" t="s">
        <v>168</v>
      </c>
      <c r="DP17" s="74" t="s">
        <v>168</v>
      </c>
      <c r="DQ17" s="74" t="s">
        <v>168</v>
      </c>
      <c r="DR17" s="74" t="s">
        <v>168</v>
      </c>
      <c r="DS17" s="74" t="s">
        <v>168</v>
      </c>
      <c r="DT17" s="74" t="s">
        <v>168</v>
      </c>
      <c r="DU17" s="74" t="s">
        <v>168</v>
      </c>
      <c r="DV17" s="74" t="s">
        <v>168</v>
      </c>
      <c r="DW17" s="74" t="s">
        <v>168</v>
      </c>
      <c r="DX17" s="74" t="s">
        <v>168</v>
      </c>
      <c r="DY17" s="74" t="s">
        <v>168</v>
      </c>
      <c r="DZ17" s="74" t="s">
        <v>168</v>
      </c>
      <c r="EA17" s="74" t="s">
        <v>168</v>
      </c>
      <c r="EB17" s="74" t="s">
        <v>168</v>
      </c>
      <c r="EC17" s="74" t="s">
        <v>168</v>
      </c>
      <c r="ED17" s="74" t="s">
        <v>168</v>
      </c>
      <c r="EE17" s="74" t="s">
        <v>168</v>
      </c>
      <c r="EF17" s="74" t="s">
        <v>168</v>
      </c>
      <c r="EG17" s="74" t="s">
        <v>168</v>
      </c>
      <c r="EH17" s="74" t="s">
        <v>168</v>
      </c>
      <c r="EI17" s="74" t="s">
        <v>168</v>
      </c>
      <c r="EJ17" s="74" t="s">
        <v>168</v>
      </c>
      <c r="EK17" s="74" t="s">
        <v>168</v>
      </c>
      <c r="EL17" s="74" t="s">
        <v>168</v>
      </c>
      <c r="EM17" s="74" t="s">
        <v>168</v>
      </c>
      <c r="EN17" s="74" t="s">
        <v>168</v>
      </c>
      <c r="EO17" s="74" t="s">
        <v>168</v>
      </c>
      <c r="EP17" s="74" t="s">
        <v>168</v>
      </c>
      <c r="EQ17" s="74" t="s">
        <v>168</v>
      </c>
      <c r="ER17" s="74" t="s">
        <v>168</v>
      </c>
      <c r="ES17" s="74" t="s">
        <v>168</v>
      </c>
      <c r="ET17" s="74" t="s">
        <v>168</v>
      </c>
      <c r="EU17" s="74" t="s">
        <v>168</v>
      </c>
      <c r="EV17" s="74" t="s">
        <v>168</v>
      </c>
      <c r="EW17" s="74" t="s">
        <v>168</v>
      </c>
      <c r="EX17" s="74" t="s">
        <v>168</v>
      </c>
      <c r="EY17" s="74" t="s">
        <v>168</v>
      </c>
      <c r="EZ17" s="74" t="s">
        <v>168</v>
      </c>
      <c r="FA17" s="74" t="s">
        <v>168</v>
      </c>
      <c r="FB17" s="74" t="s">
        <v>168</v>
      </c>
      <c r="FC17" s="74" t="s">
        <v>168</v>
      </c>
      <c r="FD17" s="74" t="s">
        <v>168</v>
      </c>
      <c r="FE17" s="74" t="s">
        <v>168</v>
      </c>
      <c r="FF17" s="74" t="s">
        <v>168</v>
      </c>
      <c r="FG17" s="74" t="s">
        <v>168</v>
      </c>
      <c r="FH17" s="74" t="s">
        <v>168</v>
      </c>
      <c r="FI17" s="74" t="s">
        <v>168</v>
      </c>
      <c r="FJ17" s="74" t="s">
        <v>168</v>
      </c>
      <c r="FK17" s="74" t="s">
        <v>168</v>
      </c>
      <c r="FL17" s="74" t="s">
        <v>168</v>
      </c>
      <c r="FM17" s="74" t="s">
        <v>168</v>
      </c>
      <c r="FN17" s="74" t="s">
        <v>168</v>
      </c>
      <c r="FO17" s="74" t="s">
        <v>168</v>
      </c>
      <c r="FP17" s="74" t="s">
        <v>168</v>
      </c>
      <c r="FQ17" s="74" t="s">
        <v>168</v>
      </c>
      <c r="FR17" s="74">
        <v>2746010.9211343396</v>
      </c>
      <c r="FS17" s="74">
        <v>2999095.4704627362</v>
      </c>
      <c r="FT17" s="74">
        <v>3457385.5850789291</v>
      </c>
      <c r="FU17" s="74">
        <v>4178128.107507397</v>
      </c>
      <c r="FV17" s="74">
        <v>4117180.4465928529</v>
      </c>
      <c r="FW17" s="74">
        <v>3111119.2827003468</v>
      </c>
      <c r="FX17" s="74">
        <v>2853485.0758683127</v>
      </c>
      <c r="FY17" s="74">
        <v>2671381.8366230871</v>
      </c>
      <c r="FZ17" s="74">
        <v>3221590.5652858131</v>
      </c>
      <c r="GA17" s="74">
        <v>3496818.3209279007</v>
      </c>
      <c r="GB17" s="74">
        <v>3053243.5851019518</v>
      </c>
      <c r="GC17" s="74">
        <v>3104835.5973803666</v>
      </c>
      <c r="GD17" s="74">
        <v>2696598.842958997</v>
      </c>
      <c r="GE17" s="74">
        <v>3034365.1067045471</v>
      </c>
      <c r="GF17" s="74">
        <v>3565500.483869852</v>
      </c>
      <c r="GG17" s="74">
        <v>4269865.309953724</v>
      </c>
      <c r="GH17" s="74">
        <v>4214608.2947468376</v>
      </c>
      <c r="GI17" s="74">
        <v>3142948.8610176002</v>
      </c>
      <c r="GJ17" s="166"/>
    </row>
    <row r="18" spans="1:192" ht="32.25" customHeight="1" x14ac:dyDescent="0.2">
      <c r="A18" s="115">
        <f t="shared" si="0"/>
        <v>-10</v>
      </c>
      <c r="B18" s="84" t="s">
        <v>164</v>
      </c>
      <c r="C18" s="85"/>
      <c r="D18" s="85"/>
      <c r="E18" s="85"/>
      <c r="F18" s="86"/>
      <c r="G18" s="86"/>
      <c r="H18" s="86"/>
      <c r="I18" s="86"/>
      <c r="J18" s="86"/>
      <c r="K18" s="86"/>
      <c r="L18" s="86"/>
      <c r="M18" s="86"/>
      <c r="N18" s="86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122"/>
      <c r="AW18" s="122"/>
      <c r="AX18" s="122"/>
      <c r="AY18" s="122"/>
      <c r="AZ18" s="122"/>
      <c r="BA18" s="122"/>
      <c r="BB18" s="122"/>
      <c r="BC18" s="122"/>
      <c r="BD18" s="122"/>
      <c r="BE18" s="89">
        <v>75834</v>
      </c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71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66"/>
    </row>
    <row r="19" spans="1:192" ht="42" customHeight="1" x14ac:dyDescent="0.2">
      <c r="A19" s="115">
        <f>A18-1</f>
        <v>-11</v>
      </c>
      <c r="B19" s="84" t="s">
        <v>165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2"/>
      <c r="P19" s="82"/>
      <c r="Q19" s="82"/>
      <c r="R19" s="82"/>
      <c r="S19" s="82"/>
      <c r="T19" s="82"/>
      <c r="U19" s="82"/>
      <c r="V19" s="82"/>
      <c r="W19" s="82"/>
      <c r="X19" s="90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89">
        <v>6148</v>
      </c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66"/>
    </row>
    <row r="20" spans="1:192" ht="65.25" customHeight="1" x14ac:dyDescent="0.2">
      <c r="A20" s="172"/>
      <c r="B20" s="91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2"/>
      <c r="P20" s="82"/>
      <c r="Q20" s="82"/>
      <c r="R20" s="82"/>
      <c r="S20" s="82"/>
      <c r="T20" s="82"/>
      <c r="U20" s="82"/>
      <c r="V20" s="82"/>
      <c r="W20" s="82"/>
      <c r="X20" s="90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89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03"/>
    </row>
    <row r="21" spans="1:192" ht="32.25" customHeight="1" outlineLevel="1" x14ac:dyDescent="0.2">
      <c r="A21" s="120"/>
      <c r="B21" s="82"/>
      <c r="C21" s="85"/>
      <c r="D21" s="85"/>
      <c r="E21" s="85"/>
      <c r="F21" s="92"/>
      <c r="G21" s="92"/>
      <c r="H21" s="92"/>
      <c r="I21" s="92"/>
      <c r="J21" s="92"/>
      <c r="K21" s="92"/>
      <c r="L21" s="92"/>
      <c r="M21" s="92"/>
      <c r="N21" s="9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124"/>
      <c r="BM21" s="125"/>
      <c r="BN21" s="103"/>
      <c r="BO21" s="103"/>
      <c r="BP21" s="103"/>
      <c r="BQ21" s="124"/>
      <c r="BR21" s="125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26"/>
      <c r="CE21" s="126"/>
      <c r="CF21" s="126"/>
      <c r="CG21" s="126"/>
      <c r="CH21" s="126"/>
      <c r="CI21" s="126"/>
      <c r="CJ21" s="126"/>
      <c r="CK21" s="126"/>
      <c r="CL21" s="126"/>
      <c r="CM21" s="103"/>
      <c r="CN21" s="103"/>
      <c r="CO21" s="103"/>
      <c r="CP21" s="103"/>
    </row>
    <row r="22" spans="1:192" ht="32.25" customHeight="1" outlineLevel="1" x14ac:dyDescent="0.2">
      <c r="A22" s="120"/>
      <c r="B22" s="82"/>
      <c r="C22" s="85"/>
      <c r="D22" s="85"/>
      <c r="E22" s="85"/>
      <c r="F22" s="83"/>
      <c r="G22" s="85"/>
      <c r="H22" s="85"/>
      <c r="I22" s="85"/>
      <c r="J22" s="85"/>
      <c r="K22" s="85"/>
      <c r="L22" s="85"/>
      <c r="M22" s="85"/>
      <c r="N22" s="85"/>
      <c r="O22" s="82"/>
      <c r="P22" s="82"/>
      <c r="Q22" s="82"/>
      <c r="R22" s="82"/>
      <c r="S22" s="82"/>
      <c r="T22" s="82"/>
      <c r="U22" s="82"/>
      <c r="V22" s="82"/>
      <c r="W22" s="82"/>
      <c r="X22" s="90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89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</row>
    <row r="23" spans="1:192" outlineLevel="1" x14ac:dyDescent="0.2">
      <c r="B23" s="72" t="s">
        <v>166</v>
      </c>
      <c r="C23" s="94">
        <v>0</v>
      </c>
      <c r="D23" s="94">
        <v>0</v>
      </c>
      <c r="E23" s="94">
        <v>0</v>
      </c>
      <c r="F23" s="94">
        <v>37235.01</v>
      </c>
      <c r="G23" s="94">
        <v>33485.64</v>
      </c>
      <c r="H23" s="94">
        <v>37295.25</v>
      </c>
      <c r="I23" s="94">
        <v>110353.9</v>
      </c>
      <c r="J23" s="94">
        <v>31966.28</v>
      </c>
      <c r="K23" s="94">
        <v>42736.4</v>
      </c>
      <c r="L23" s="94">
        <v>31858.400000000001</v>
      </c>
      <c r="M23" s="94">
        <v>56450.63</v>
      </c>
      <c r="N23" s="94">
        <v>43911.48</v>
      </c>
      <c r="O23" s="74">
        <v>29751.360000000001</v>
      </c>
      <c r="P23" s="74">
        <v>21443.109999999997</v>
      </c>
      <c r="Q23" s="74">
        <v>126110.45968535892</v>
      </c>
      <c r="R23" s="74">
        <v>61093.172883256047</v>
      </c>
      <c r="S23" s="74">
        <v>60932.281608967955</v>
      </c>
      <c r="T23" s="74">
        <v>-89961.367426738114</v>
      </c>
      <c r="U23" s="74">
        <v>224213.60341645201</v>
      </c>
      <c r="V23" s="74">
        <v>-343680.82998192124</v>
      </c>
      <c r="W23" s="74">
        <v>58501.925963003538</v>
      </c>
      <c r="X23" s="74">
        <v>72702.146104857267</v>
      </c>
      <c r="Y23" s="74">
        <v>143720.56020467498</v>
      </c>
      <c r="Z23" s="74">
        <v>63197.97857674479</v>
      </c>
      <c r="AA23" s="74">
        <v>78150.363704510222</v>
      </c>
      <c r="AB23" s="74">
        <v>-414007.87847178942</v>
      </c>
      <c r="AC23" s="74">
        <v>181998.85128641187</v>
      </c>
      <c r="AD23" s="74">
        <v>49175.783662008471</v>
      </c>
      <c r="AE23" s="74">
        <v>45480.861975829932</v>
      </c>
      <c r="AF23" s="74">
        <v>61110.132213987104</v>
      </c>
      <c r="AG23" s="74">
        <v>-672970.86550387542</v>
      </c>
      <c r="AH23" s="74">
        <v>50649.405116689159</v>
      </c>
      <c r="AI23" s="74">
        <v>76558.752228019759</v>
      </c>
      <c r="AJ23" s="74">
        <v>53496.275821836083</v>
      </c>
      <c r="AK23" s="74">
        <v>-327296.1560997545</v>
      </c>
      <c r="AL23" s="74">
        <v>47456.864621573593</v>
      </c>
      <c r="AM23" s="74">
        <v>47907.909497857443</v>
      </c>
      <c r="AN23" s="74">
        <v>46384.819080413494</v>
      </c>
      <c r="AO23" s="74">
        <v>281613.05389458215</v>
      </c>
      <c r="AP23" s="74">
        <v>-302831.3087467677</v>
      </c>
      <c r="AQ23" s="74">
        <v>33882.808192071272</v>
      </c>
      <c r="AR23" s="74">
        <v>51008.907636097167</v>
      </c>
      <c r="AS23" s="74">
        <v>824704.29956496658</v>
      </c>
      <c r="AT23" s="74">
        <v>331956.90037158644</v>
      </c>
      <c r="AU23" s="74">
        <v>224141.87140032533</v>
      </c>
      <c r="AV23" s="74">
        <v>188778.90237589204</v>
      </c>
      <c r="AW23" s="74">
        <v>2807781.4183792756</v>
      </c>
      <c r="AX23" s="74">
        <v>253173.47564114729</v>
      </c>
      <c r="AY23" s="74">
        <v>180170.45333427645</v>
      </c>
      <c r="AZ23" s="74">
        <v>1296553.2399590702</v>
      </c>
      <c r="BA23" s="74">
        <v>440804.69440827979</v>
      </c>
      <c r="BB23" s="74">
        <v>337536.30463584792</v>
      </c>
      <c r="BC23" s="74">
        <v>1606796.4145214753</v>
      </c>
      <c r="BD23" s="74">
        <v>423922.40792840905</v>
      </c>
      <c r="BE23" s="74">
        <v>1682377.6712234635</v>
      </c>
      <c r="BF23" s="74">
        <v>488937.81381036335</v>
      </c>
      <c r="BG23" s="74">
        <v>479455.97266837466</v>
      </c>
      <c r="BH23" s="74">
        <v>2548172.3885602597</v>
      </c>
      <c r="BI23" s="74">
        <v>346929.64289371506</v>
      </c>
      <c r="BJ23" s="74">
        <v>312007.68637154606</v>
      </c>
      <c r="BK23" s="74">
        <v>250201.44951641551</v>
      </c>
      <c r="BL23" s="74">
        <v>263634.86357315042</v>
      </c>
      <c r="BM23" s="74">
        <v>1291411.2243512061</v>
      </c>
      <c r="BN23" s="74">
        <v>687079.71547470405</v>
      </c>
      <c r="BO23" s="74">
        <v>988616.14617434028</v>
      </c>
      <c r="BP23" s="74">
        <v>848869.04391249467</v>
      </c>
      <c r="BQ23" s="74">
        <v>1221101.4457591011</v>
      </c>
      <c r="BR23" s="74">
        <v>834066.5886998896</v>
      </c>
      <c r="BS23" s="74">
        <v>704576.46512270882</v>
      </c>
      <c r="BT23" s="74">
        <v>1169452.9914114303</v>
      </c>
      <c r="BU23" s="74">
        <v>536218.1732863721</v>
      </c>
      <c r="BV23" s="74">
        <v>650575.06217357935</v>
      </c>
      <c r="BW23" s="74">
        <v>194395.88358328323</v>
      </c>
      <c r="BX23" s="74">
        <v>246518.5343735558</v>
      </c>
      <c r="BY23" s="74">
        <v>224530.63408967847</v>
      </c>
      <c r="BZ23" s="74">
        <v>640189.45843540109</v>
      </c>
      <c r="CA23" s="74">
        <v>831246.42516239116</v>
      </c>
      <c r="CB23" s="74">
        <v>764352.51526810252</v>
      </c>
      <c r="CC23" s="74">
        <v>948118.91560336261</v>
      </c>
      <c r="CD23" s="74">
        <v>885312.3999500582</v>
      </c>
      <c r="CE23" s="74">
        <v>849504.40149631526</v>
      </c>
      <c r="CF23" s="74">
        <v>682503.47287258785</v>
      </c>
      <c r="CG23" s="74">
        <v>491362.71516782697</v>
      </c>
      <c r="CH23" s="74">
        <v>255864.75470479403</v>
      </c>
      <c r="CI23" s="74">
        <v>247750.8497124103</v>
      </c>
      <c r="CJ23" s="74">
        <v>283721.89201344724</v>
      </c>
      <c r="CK23" s="74">
        <v>191294.16636909309</v>
      </c>
      <c r="CL23" s="74">
        <v>480805.71478183224</v>
      </c>
      <c r="CM23" s="74">
        <v>765945.08257364179</v>
      </c>
      <c r="CN23" s="74">
        <v>619424.86608058156</v>
      </c>
      <c r="CO23" s="74">
        <v>543051.45524204487</v>
      </c>
      <c r="CP23" s="74">
        <v>836824.13655879698</v>
      </c>
      <c r="CQ23" s="95">
        <v>880318.22151780594</v>
      </c>
      <c r="CR23" s="95">
        <v>264226.9352911266</v>
      </c>
      <c r="CS23" s="95">
        <v>529590.43127436354</v>
      </c>
      <c r="CT23" s="95">
        <v>38835.102656695875</v>
      </c>
      <c r="CU23" s="95">
        <v>219390.33491663981</v>
      </c>
      <c r="CV23" s="95">
        <v>280612.52421319613</v>
      </c>
      <c r="CW23" s="95">
        <v>88716.391058424007</v>
      </c>
      <c r="CX23" s="95">
        <v>449235.54635760217</v>
      </c>
      <c r="CY23" s="95">
        <v>689747.28277135442</v>
      </c>
      <c r="CZ23" s="95">
        <v>310247.60393968888</v>
      </c>
      <c r="DA23" s="95">
        <v>642555.14467424143</v>
      </c>
      <c r="DB23" s="95">
        <v>713937.27011552162</v>
      </c>
      <c r="DC23" s="95">
        <v>714672.68326852145</v>
      </c>
      <c r="DD23" s="95">
        <v>422213.65954363975</v>
      </c>
      <c r="DE23" s="95">
        <v>433639.68485688174</v>
      </c>
      <c r="DF23" s="95">
        <v>340163.2195796356</v>
      </c>
      <c r="DG23" s="95">
        <v>232631.63978386321</v>
      </c>
      <c r="DH23" s="95">
        <v>197244.0347897436</v>
      </c>
      <c r="DI23" s="95">
        <v>336132.60587259289</v>
      </c>
      <c r="DJ23" s="95">
        <v>412164.8378668009</v>
      </c>
      <c r="DK23" s="95">
        <v>583564.13572318561</v>
      </c>
      <c r="DL23" s="95">
        <v>481844.51538723242</v>
      </c>
      <c r="DM23" s="95">
        <v>723243.95609270618</v>
      </c>
      <c r="DN23" s="95">
        <v>687948.98917027086</v>
      </c>
      <c r="DO23" s="95">
        <v>679864.25249729829</v>
      </c>
      <c r="DP23" s="95">
        <v>796271.74206350336</v>
      </c>
      <c r="DQ23" s="95">
        <v>452770.11008938501</v>
      </c>
      <c r="DR23" s="95">
        <v>341273.21652509714</v>
      </c>
      <c r="DS23" s="95">
        <v>167870.99652529502</v>
      </c>
      <c r="DT23" s="95">
        <v>262221.86253135587</v>
      </c>
      <c r="DU23" s="95">
        <v>168913.12736177465</v>
      </c>
      <c r="DV23" s="95">
        <v>382982.48731160787</v>
      </c>
      <c r="DW23" s="95">
        <v>551464.94857862347</v>
      </c>
      <c r="DX23" s="95">
        <v>446513.79828498291</v>
      </c>
      <c r="DY23" s="95">
        <v>666660.44722906279</v>
      </c>
      <c r="DZ23" s="95">
        <v>711944.18868303206</v>
      </c>
      <c r="EA23" s="95">
        <v>540317.77185784886</v>
      </c>
      <c r="EB23" s="95">
        <v>389673.57071666117</v>
      </c>
      <c r="EC23" s="95">
        <v>306804.53658028564</v>
      </c>
      <c r="ED23" s="95">
        <v>155991.92745520736</v>
      </c>
      <c r="EE23" s="95">
        <v>193064.06182556011</v>
      </c>
      <c r="EF23" s="95">
        <v>244376.89908584772</v>
      </c>
      <c r="EG23" s="95">
        <v>231346.01984280557</v>
      </c>
      <c r="EH23" s="95">
        <v>413976.69053080207</v>
      </c>
      <c r="EI23" s="95">
        <v>550174.55610828591</v>
      </c>
      <c r="EJ23" s="95">
        <v>439823.74167447025</v>
      </c>
      <c r="EK23" s="95">
        <v>563532.49181983294</v>
      </c>
      <c r="EL23" s="95">
        <v>628516.68117059593</v>
      </c>
      <c r="EM23" s="95">
        <v>575074.76590097137</v>
      </c>
      <c r="EN23" s="95">
        <v>355496.35253390396</v>
      </c>
      <c r="EO23" s="95">
        <v>306185.44196811045</v>
      </c>
      <c r="EP23" s="95">
        <v>233413.9976954005</v>
      </c>
      <c r="EQ23" s="95">
        <v>156822.12198892405</v>
      </c>
      <c r="ER23" s="95">
        <v>235200.46775896879</v>
      </c>
      <c r="ES23" s="95">
        <v>222192.83369417052</v>
      </c>
      <c r="ET23" s="95">
        <v>415352.71726655186</v>
      </c>
      <c r="EU23" s="95">
        <v>468642.60299440107</v>
      </c>
      <c r="EV23" s="95">
        <v>537953.11086046393</v>
      </c>
      <c r="EW23" s="95">
        <v>605971.68772992981</v>
      </c>
      <c r="EX23" s="95">
        <v>593863.85787591024</v>
      </c>
      <c r="EY23" s="95">
        <v>541328.85951931274</v>
      </c>
      <c r="EZ23" s="95">
        <v>291248.9039381636</v>
      </c>
      <c r="FA23" s="95">
        <v>347698.67796506337</v>
      </c>
      <c r="FB23" s="95">
        <v>145970.00541187532</v>
      </c>
      <c r="FC23" s="95">
        <v>141757.81417259946</v>
      </c>
      <c r="FD23" s="95">
        <v>209018.18294515557</v>
      </c>
      <c r="FE23" s="95">
        <v>25948.632073414774</v>
      </c>
      <c r="FF23" s="95">
        <v>411152.01153469778</v>
      </c>
      <c r="FG23" s="95">
        <v>408765.50201105361</v>
      </c>
      <c r="FH23" s="95">
        <v>414949.80067366117</v>
      </c>
      <c r="FI23" s="95">
        <v>457330.66683165968</v>
      </c>
      <c r="FJ23" s="95">
        <v>481869.70179117122</v>
      </c>
      <c r="FK23" s="95">
        <f>SUMIF(RevReqSumR!$B$12:$B$265,FK$8,RevReqSumR!$W$12:$W$265)</f>
        <v>301229.80126373825</v>
      </c>
      <c r="FL23" s="95">
        <f>SUMIF(RevReqSumR!$B$12:$B$265,FL$8,RevReqSumR!$W$12:$W$265)</f>
        <v>249474.51528140102</v>
      </c>
      <c r="FM23" s="95">
        <f>SUMIF(RevReqSumR!$B$12:$B$265,FM$8,RevReqSumR!$W$12:$W$265)</f>
        <v>246892.01394795795</v>
      </c>
      <c r="FN23" s="95">
        <f>SUMIF(RevReqSumR!$B$12:$B$265,FN$8,RevReqSumR!$W$12:$W$265)</f>
        <v>163686.87651827279</v>
      </c>
      <c r="FO23" s="95">
        <f>SUMIF(RevReqSumR!$B$12:$B$265,FO$8,RevReqSumR!$W$12:$W$265)</f>
        <v>155634.96052161336</v>
      </c>
      <c r="FP23" s="95">
        <f>SUMIF(RevReqSumR!$B$12:$B$265,FP$8,RevReqSumR!$W$12:$W$265)</f>
        <v>172346.36994156762</v>
      </c>
      <c r="FQ23" s="95">
        <f>SUMIF(RevReqSumR!$B$12:$B$265,FQ$8,RevReqSumR!$W$12:$W$265)</f>
        <v>180131.12878866185</v>
      </c>
      <c r="FR23" s="95">
        <f>SUMIF(RevReqSumR!$B$12:$B$265,FR$8,RevReqSumR!$W$12:$W$265)</f>
        <v>234252.5188042082</v>
      </c>
      <c r="FS23" s="95">
        <f>SUMIF(RevReqSumR!$B$12:$B$265,FS$8,RevReqSumR!$W$12:$W$265)</f>
        <v>334954.33687879232</v>
      </c>
      <c r="FT23" s="95">
        <f>SUMIF(RevReqSumR!$B$12:$B$265,FT$8,RevReqSumR!$W$12:$W$265)</f>
        <v>358066.14373863756</v>
      </c>
      <c r="FU23" s="95">
        <f>SUMIF(RevReqSumR!$B$12:$B$265,FU$8,RevReqSumR!$W$12:$W$265)</f>
        <v>434537.14751677384</v>
      </c>
      <c r="FV23" s="95">
        <f>SUMIF(RevReqSumR!$B$12:$B$265,FV$8,RevReqSumR!$W$12:$W$265)</f>
        <v>422533.13085273583</v>
      </c>
      <c r="FW23" s="95">
        <f>SUMIF(RevReqSumR!$B$12:$B$265,FW$8,RevReqSumR!$W$12:$W$265)</f>
        <v>420238.0242171291</v>
      </c>
      <c r="FX23" s="95">
        <f>SUMIF(RevReqSumR!$B$12:$B$265,FX$8,RevReqSumR!$W$12:$W$265)</f>
        <v>395191.75045547506</v>
      </c>
      <c r="FY23" s="95">
        <f>SUMIF(RevReqSumR!$B$12:$B$265,FY$8,RevReqSumR!$W$12:$W$265)</f>
        <v>317657.41225162795</v>
      </c>
      <c r="FZ23" s="95">
        <f>SUMIF(RevReqSumR!$B$12:$B$265,FZ$8,RevReqSumR!$W$12:$W$265)</f>
        <v>245758.16176672757</v>
      </c>
      <c r="GA23" s="95">
        <f>SUMIF(RevReqSumR!$B$12:$B$265,GA$8,RevReqSumR!$W$12:$W$265)</f>
        <v>154209.80626578059</v>
      </c>
      <c r="GB23" s="95">
        <f>SUMIF(RevReqSumR!$B$12:$B$265,GB$8,RevReqSumR!$W$12:$W$265)</f>
        <v>139005.50521637558</v>
      </c>
      <c r="GC23" s="95">
        <f>SUMIF(RevReqSumR!$B$12:$B$265,GC$8,RevReqSumR!$W$12:$W$265)</f>
        <v>175389.18292902358</v>
      </c>
      <c r="GD23" s="95">
        <f>SUMIF(RevReqSumR!$B$12:$B$265,GD$8,RevReqSumR!$W$12:$W$265)</f>
        <v>204901.06963035208</v>
      </c>
      <c r="GE23" s="95">
        <f>SUMIF(RevReqSumR!$B$12:$B$265,GE$8,RevReqSumR!$W$12:$W$265)</f>
        <v>270583.65143768652</v>
      </c>
      <c r="GF23" s="95">
        <f>SUMIF(RevReqSumR!$B$12:$B$265,GF$8,RevReqSumR!$W$12:$W$265)</f>
        <v>304808.82662244432</v>
      </c>
      <c r="GG23" s="95">
        <f>SUMIF(RevReqSumR!$B$12:$B$265,GG$8,RevReqSumR!$W$12:$W$265)</f>
        <v>357832.17385771498</v>
      </c>
      <c r="GH23" s="95">
        <f>SUMIF(RevReqSumR!$B$12:$B$265,GH$8,RevReqSumR!$W$12:$W$265)</f>
        <v>301827.39890900324</v>
      </c>
      <c r="GI23" s="95">
        <f>SUMIF(RevReqSumR!$B$12:$B$265,GI$8,RevReqSumR!$W$12:$W$265)</f>
        <v>296720.28946623905</v>
      </c>
    </row>
    <row r="24" spans="1:192" outlineLevel="1" x14ac:dyDescent="0.2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4"/>
      <c r="P24" s="104"/>
      <c r="Q24" s="104"/>
      <c r="R24" s="104"/>
      <c r="S24" s="104"/>
      <c r="T24" s="104"/>
      <c r="U24" s="104"/>
      <c r="V24" s="104"/>
      <c r="W24" s="104"/>
      <c r="X24" s="90"/>
      <c r="Y24" s="103"/>
      <c r="Z24" s="103"/>
      <c r="AA24" s="103"/>
      <c r="AB24" s="103"/>
      <c r="AC24" s="90"/>
      <c r="AD24" s="90"/>
      <c r="AE24" s="90"/>
      <c r="AF24" s="90"/>
      <c r="AG24" s="90"/>
      <c r="AH24" s="90"/>
      <c r="AI24" s="90"/>
      <c r="AJ24" s="90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</row>
    <row r="25" spans="1:192" ht="15.75" outlineLevel="1" x14ac:dyDescent="0.2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1">
        <f>IF(O8&gt;'UpdatedRateCalc (1)'!$E$2,0,1)</f>
        <v>1</v>
      </c>
      <c r="P25" s="101">
        <f>IF(P8&gt;'UpdatedRateCalc (1)'!$E$2,0,1)</f>
        <v>1</v>
      </c>
      <c r="Q25" s="101">
        <f>IF(Q8&gt;'UpdatedRateCalc (1)'!$E$2,0,1)</f>
        <v>1</v>
      </c>
      <c r="R25" s="101">
        <f>IF(R8&gt;'UpdatedRateCalc (1)'!$E$2,0,1)</f>
        <v>1</v>
      </c>
      <c r="S25" s="101">
        <f>IF(S8&gt;'UpdatedRateCalc (1)'!$E$2,0,1)</f>
        <v>1</v>
      </c>
      <c r="T25" s="101">
        <f>IF(T8&gt;'UpdatedRateCalc (1)'!$E$2,0,1)</f>
        <v>1</v>
      </c>
      <c r="U25" s="101">
        <f>IF(U8&gt;'UpdatedRateCalc (1)'!$E$2,0,1)</f>
        <v>1</v>
      </c>
      <c r="V25" s="101">
        <f>IF(V8&gt;'UpdatedRateCalc (1)'!$E$2,0,1)</f>
        <v>1</v>
      </c>
      <c r="W25" s="101">
        <f>IF(W8&gt;'UpdatedRateCalc (1)'!$E$2,0,1)</f>
        <v>1</v>
      </c>
      <c r="X25" s="101">
        <f>IF(X8&gt;'UpdatedRateCalc (1)'!$E$2,0,1)</f>
        <v>1</v>
      </c>
      <c r="Y25" s="101">
        <f>IF(Y8&gt;'UpdatedRateCalc (1)'!$E$2,0,1)</f>
        <v>1</v>
      </c>
      <c r="Z25" s="101">
        <f>IF(Z8&gt;'UpdatedRateCalc (1)'!$E$2,0,1)</f>
        <v>1</v>
      </c>
      <c r="AA25" s="101">
        <f>IF(AA8&gt;'UpdatedRateCalc (1)'!$E$2,0,1)</f>
        <v>1</v>
      </c>
      <c r="AB25" s="101">
        <f>IF(AB8&gt;'UpdatedRateCalc (1)'!$E$2,0,1)</f>
        <v>1</v>
      </c>
      <c r="AC25" s="101">
        <f>IF(AC8&gt;'UpdatedRateCalc (1)'!$E$2,0,1)</f>
        <v>1</v>
      </c>
      <c r="AD25" s="101">
        <f>IF(AD8&gt;'UpdatedRateCalc (1)'!$E$2,0,1)</f>
        <v>1</v>
      </c>
      <c r="AE25" s="101">
        <f>IF(AE8&gt;'UpdatedRateCalc (1)'!$E$2,0,1)</f>
        <v>1</v>
      </c>
      <c r="AF25" s="101">
        <f>IF(AF8&gt;'UpdatedRateCalc (1)'!$E$2,0,1)</f>
        <v>1</v>
      </c>
      <c r="AG25" s="101">
        <f>IF(AG8&gt;'UpdatedRateCalc (1)'!$E$2,0,1)</f>
        <v>1</v>
      </c>
      <c r="AH25" s="101">
        <f>IF(AH8&gt;'UpdatedRateCalc (1)'!$E$2,0,1)</f>
        <v>1</v>
      </c>
      <c r="AI25" s="101">
        <f>IF(AI8&gt;'UpdatedRateCalc (1)'!$E$2,0,1)</f>
        <v>1</v>
      </c>
      <c r="AJ25" s="101">
        <f>IF(AJ8&gt;'UpdatedRateCalc (1)'!$E$2,0,1)</f>
        <v>1</v>
      </c>
      <c r="AK25" s="101">
        <f>IF(AK8&gt;'UpdatedRateCalc (1)'!$E$2,0,1)</f>
        <v>1</v>
      </c>
      <c r="AL25" s="101">
        <f>IF(AL8&gt;'UpdatedRateCalc (1)'!$E$2,0,1)</f>
        <v>1</v>
      </c>
      <c r="AM25" s="101">
        <f>IF(AM8&gt;'UpdatedRateCalc (1)'!$E$2,0,1)</f>
        <v>1</v>
      </c>
      <c r="AN25" s="101">
        <f>IF(AN8&gt;'UpdatedRateCalc (1)'!$E$2,0,1)</f>
        <v>1</v>
      </c>
      <c r="AO25" s="101">
        <f>IF(AO8&gt;'UpdatedRateCalc (1)'!$E$2,0,1)</f>
        <v>1</v>
      </c>
      <c r="AP25" s="101">
        <f>IF(AP8&gt;'UpdatedRateCalc (1)'!$E$2,0,1)</f>
        <v>1</v>
      </c>
      <c r="AQ25" s="101">
        <f>IF(AQ8&gt;'UpdatedRateCalc (1)'!$E$2,0,1)</f>
        <v>1</v>
      </c>
      <c r="AR25" s="101">
        <f>IF(AR8&gt;'UpdatedRateCalc (1)'!$E$2,0,1)</f>
        <v>1</v>
      </c>
      <c r="AS25" s="101">
        <f>IF(AS8&gt;'UpdatedRateCalc (1)'!$E$2,0,1)</f>
        <v>1</v>
      </c>
      <c r="AT25" s="101">
        <f>IF(AT8&gt;'UpdatedRateCalc (1)'!$E$2,0,1)</f>
        <v>1</v>
      </c>
      <c r="AU25" s="101">
        <f>IF(AU8&gt;'UpdatedRateCalc (1)'!$E$2,0,1)</f>
        <v>1</v>
      </c>
      <c r="AV25" s="101">
        <f>IF(AV8&gt;'UpdatedRateCalc (1)'!$E$2,0,1)</f>
        <v>1</v>
      </c>
      <c r="AW25" s="101">
        <f>IF(AW8&gt;'UpdatedRateCalc (1)'!$E$2,0,1)</f>
        <v>1</v>
      </c>
      <c r="AX25" s="101">
        <f>IF(AX8&gt;'UpdatedRateCalc (1)'!$E$2,0,1)</f>
        <v>1</v>
      </c>
      <c r="AY25" s="101">
        <f>IF(AY8&gt;'UpdatedRateCalc (1)'!$E$2,0,1)</f>
        <v>1</v>
      </c>
      <c r="AZ25" s="101">
        <f>IF(AZ8&gt;'UpdatedRateCalc (1)'!$E$2,0,1)</f>
        <v>1</v>
      </c>
      <c r="BA25" s="101">
        <f>IF(BA8&gt;'UpdatedRateCalc (1)'!$E$2,0,1)</f>
        <v>1</v>
      </c>
      <c r="BB25" s="101">
        <f>IF(BB8&gt;'UpdatedRateCalc (1)'!$E$2,0,1)</f>
        <v>1</v>
      </c>
      <c r="BC25" s="101">
        <f>IF(BC8&gt;'UpdatedRateCalc (1)'!$E$2,0,1)</f>
        <v>1</v>
      </c>
      <c r="BD25" s="101">
        <f>IF(BD8&gt;'UpdatedRateCalc (1)'!$E$2,0,1)</f>
        <v>1</v>
      </c>
      <c r="BE25" s="101">
        <f>IF(BE8&gt;'UpdatedRateCalc (1)'!$E$2,0,1)</f>
        <v>1</v>
      </c>
      <c r="BF25" s="101">
        <f>IF(BF8&gt;'UpdatedRateCalc (1)'!$E$2,0,1)</f>
        <v>1</v>
      </c>
      <c r="BG25" s="101">
        <f>IF(BG8&gt;'UpdatedRateCalc (1)'!$E$2,0,1)</f>
        <v>1</v>
      </c>
      <c r="BH25" s="101">
        <f>IF(BH8&gt;'UpdatedRateCalc (1)'!$E$2,0,1)</f>
        <v>1</v>
      </c>
      <c r="BI25" s="101">
        <f>IF(BI8&gt;'UpdatedRateCalc (1)'!$E$2,0,1)</f>
        <v>1</v>
      </c>
      <c r="BJ25" s="101">
        <f>IF(BJ8&gt;'UpdatedRateCalc (1)'!$E$2,0,1)</f>
        <v>1</v>
      </c>
      <c r="BK25" s="101">
        <f>IF(BK8&gt;'UpdatedRateCalc (1)'!$E$2,0,1)</f>
        <v>1</v>
      </c>
      <c r="BL25" s="101">
        <f>IF(BL8&gt;'UpdatedRateCalc (1)'!$E$2,0,1)</f>
        <v>1</v>
      </c>
      <c r="BM25" s="101">
        <f>IF(BM8&gt;'UpdatedRateCalc (1)'!$E$2,0,1)</f>
        <v>1</v>
      </c>
      <c r="BN25" s="101">
        <f>IF(BN8&gt;'UpdatedRateCalc (1)'!$E$2,0,1)</f>
        <v>1</v>
      </c>
      <c r="BO25" s="101">
        <f>IF(BO8&gt;'UpdatedRateCalc (1)'!$E$2,0,1)</f>
        <v>1</v>
      </c>
      <c r="BP25" s="101">
        <f>IF(BP8&gt;'UpdatedRateCalc (1)'!$E$2,0,1)</f>
        <v>1</v>
      </c>
      <c r="BQ25" s="101">
        <f>IF(BQ8&gt;'UpdatedRateCalc (1)'!$E$2,0,1)</f>
        <v>1</v>
      </c>
      <c r="BR25" s="101">
        <f>IF(BR8&gt;'UpdatedRateCalc (1)'!$E$2,0,1)</f>
        <v>1</v>
      </c>
      <c r="BS25" s="101">
        <f>IF(BS8&gt;'UpdatedRateCalc (1)'!$E$2,0,1)</f>
        <v>1</v>
      </c>
      <c r="BT25" s="101">
        <f>IF(BT8&gt;'UpdatedRateCalc (1)'!$E$2,0,1)</f>
        <v>1</v>
      </c>
      <c r="BU25" s="101">
        <f>IF(BU8&gt;'UpdatedRateCalc (1)'!$E$2,0,1)</f>
        <v>1</v>
      </c>
      <c r="BV25" s="101">
        <f>IF(BV8&gt;'UpdatedRateCalc (1)'!$E$2,0,1)</f>
        <v>1</v>
      </c>
      <c r="BW25" s="101">
        <f>IF(BW8&gt;'UpdatedRateCalc (1)'!$E$2,0,1)</f>
        <v>1</v>
      </c>
      <c r="BX25" s="101">
        <f>IF(BX8&gt;'UpdatedRateCalc (1)'!$E$2,0,1)</f>
        <v>1</v>
      </c>
      <c r="BY25" s="101">
        <f>IF(BY8&gt;'UpdatedRateCalc (1)'!$E$2,0,1)</f>
        <v>1</v>
      </c>
      <c r="BZ25" s="101">
        <f>IF(BZ8&gt;'UpdatedRateCalc (1)'!$E$2,0,1)</f>
        <v>1</v>
      </c>
      <c r="CA25" s="101">
        <f>IF(CA8&gt;'UpdatedRateCalc (1)'!$E$2,0,1)</f>
        <v>1</v>
      </c>
      <c r="CB25" s="101">
        <f>IF(CB8&gt;'UpdatedRateCalc (1)'!$E$2,0,1)</f>
        <v>1</v>
      </c>
      <c r="CC25" s="101">
        <f>IF(CC8&gt;'UpdatedRateCalc (1)'!$E$2,0,1)</f>
        <v>1</v>
      </c>
      <c r="CD25" s="101">
        <f>IF(CD8&gt;'UpdatedRateCalc (1)'!$E$2,0,1)</f>
        <v>1</v>
      </c>
      <c r="CE25" s="101">
        <f>IF(CE8&gt;'UpdatedRateCalc (1)'!$E$2,0,1)</f>
        <v>1</v>
      </c>
      <c r="CF25" s="101">
        <f>IF(CF8&gt;'UpdatedRateCalc (1)'!$E$2,0,1)</f>
        <v>1</v>
      </c>
      <c r="CG25" s="101">
        <f>IF(CG8&gt;'UpdatedRateCalc (1)'!$E$2,0,1)</f>
        <v>1</v>
      </c>
      <c r="CH25" s="101">
        <f>IF(CH8&gt;'UpdatedRateCalc (1)'!$E$2,0,1)</f>
        <v>1</v>
      </c>
      <c r="CI25" s="101">
        <f>IF(CI8&gt;'UpdatedRateCalc (1)'!$E$2,0,1)</f>
        <v>1</v>
      </c>
      <c r="CJ25" s="101">
        <f>IF(CJ8&gt;'UpdatedRateCalc (1)'!$E$2,0,1)</f>
        <v>1</v>
      </c>
      <c r="CK25" s="101">
        <f>IF(CK8&gt;'UpdatedRateCalc (1)'!$E$2,0,1)</f>
        <v>1</v>
      </c>
      <c r="CL25" s="101">
        <f>IF(CL8&gt;'UpdatedRateCalc (1)'!$E$2,0,1)</f>
        <v>1</v>
      </c>
      <c r="CM25" s="101">
        <f>IF(CM8&gt;'UpdatedRateCalc (1)'!$E$2,0,1)</f>
        <v>1</v>
      </c>
      <c r="CN25" s="101">
        <f>IF(CN8&gt;'UpdatedRateCalc (1)'!$E$2,0,1)</f>
        <v>1</v>
      </c>
      <c r="CO25" s="101">
        <f>IF(CO8&gt;'UpdatedRateCalc (1)'!$E$2,0,1)</f>
        <v>1</v>
      </c>
      <c r="CP25" s="101">
        <f>IF(CP8&gt;'UpdatedRateCalc (1)'!$E$2,0,1)</f>
        <v>1</v>
      </c>
      <c r="CQ25" s="101">
        <f>IF(CQ8&gt;'UpdatedRateCalc (1)'!$E$2,0,1)</f>
        <v>1</v>
      </c>
      <c r="CR25" s="101">
        <f>IF(CR8&gt;'UpdatedRateCalc (1)'!$E$2,0,1)</f>
        <v>1</v>
      </c>
      <c r="CS25" s="101">
        <f>IF(CS8&gt;'UpdatedRateCalc (1)'!$E$2,0,1)</f>
        <v>1</v>
      </c>
      <c r="CT25" s="101">
        <f>IF(CT8&gt;'UpdatedRateCalc (1)'!$E$2,0,1)</f>
        <v>1</v>
      </c>
      <c r="CU25" s="101">
        <f>IF(CU8&gt;'UpdatedRateCalc (1)'!$E$2,0,1)</f>
        <v>1</v>
      </c>
      <c r="CV25" s="101">
        <f>IF(CV8&gt;'UpdatedRateCalc (1)'!$E$2,0,1)</f>
        <v>1</v>
      </c>
      <c r="CW25" s="101">
        <f>IF(CW8&gt;'UpdatedRateCalc (1)'!$E$2,0,1)</f>
        <v>1</v>
      </c>
      <c r="CX25" s="101">
        <f>IF(CX8&gt;'UpdatedRateCalc (1)'!$E$2,0,1)</f>
        <v>1</v>
      </c>
      <c r="CY25" s="101">
        <f>IF(CY8&gt;'UpdatedRateCalc (1)'!$E$2,0,1)</f>
        <v>1</v>
      </c>
      <c r="CZ25" s="101">
        <f>IF(CZ8&gt;'UpdatedRateCalc (1)'!$E$2,0,1)</f>
        <v>1</v>
      </c>
      <c r="DA25" s="101">
        <f>IF(DA8&gt;'UpdatedRateCalc (1)'!$E$2,0,1)</f>
        <v>1</v>
      </c>
      <c r="DB25" s="101">
        <f>IF(DB8&gt;'UpdatedRateCalc (1)'!$E$2,0,1)</f>
        <v>1</v>
      </c>
      <c r="DC25" s="101">
        <f>IF(DC8&gt;'UpdatedRateCalc (1)'!$E$2,0,1)</f>
        <v>1</v>
      </c>
      <c r="DD25" s="101">
        <f>IF(DD8&gt;'UpdatedRateCalc (1)'!$E$2,0,1)</f>
        <v>1</v>
      </c>
      <c r="DE25" s="101">
        <f>IF(DE8&gt;'UpdatedRateCalc (1)'!$E$2,0,1)</f>
        <v>1</v>
      </c>
      <c r="DF25" s="101">
        <f>IF(DF8&gt;'UpdatedRateCalc (1)'!$E$2,0,1)</f>
        <v>1</v>
      </c>
      <c r="DG25" s="101">
        <f>IF(DG8&gt;'UpdatedRateCalc (1)'!$E$2,0,1)</f>
        <v>1</v>
      </c>
      <c r="DH25" s="101">
        <f>IF(DH8&gt;'UpdatedRateCalc (1)'!$E$2,0,1)</f>
        <v>1</v>
      </c>
      <c r="DI25" s="101">
        <f>IF(DI8&gt;'UpdatedRateCalc (1)'!$E$2,0,1)</f>
        <v>1</v>
      </c>
      <c r="DJ25" s="101">
        <f>IF(DJ8&gt;'UpdatedRateCalc (1)'!$E$2,0,1)</f>
        <v>1</v>
      </c>
      <c r="DK25" s="101">
        <f>IF(DK8&gt;'UpdatedRateCalc (1)'!$E$2,0,1)</f>
        <v>1</v>
      </c>
      <c r="DL25" s="101">
        <f>IF(DL8&gt;'UpdatedRateCalc (1)'!$E$2,0,1)</f>
        <v>1</v>
      </c>
      <c r="DM25" s="101">
        <f>IF(DM8&gt;'UpdatedRateCalc (1)'!$E$2,0,1)</f>
        <v>1</v>
      </c>
      <c r="DN25" s="101">
        <f>IF(DN8&gt;'UpdatedRateCalc (1)'!$E$2,0,1)</f>
        <v>1</v>
      </c>
      <c r="DO25" s="101">
        <f>IF(DO8&gt;'UpdatedRateCalc (1)'!$E$2,0,1)</f>
        <v>1</v>
      </c>
      <c r="DP25" s="101">
        <f>IF(DP8&gt;'UpdatedRateCalc (1)'!$E$2,0,1)</f>
        <v>1</v>
      </c>
      <c r="DQ25" s="101">
        <f>IF(DQ8&gt;'UpdatedRateCalc (1)'!$E$2,0,1)</f>
        <v>1</v>
      </c>
      <c r="DR25" s="101">
        <f>IF(DR8&gt;'UpdatedRateCalc (1)'!$E$2,0,1)</f>
        <v>1</v>
      </c>
      <c r="DS25" s="101">
        <f>IF(DS8&gt;'UpdatedRateCalc (1)'!$E$2,0,1)</f>
        <v>1</v>
      </c>
      <c r="DT25" s="101">
        <f>IF(DT8&gt;'UpdatedRateCalc (1)'!$E$2,0,1)</f>
        <v>1</v>
      </c>
      <c r="DU25" s="101">
        <f>IF(DU8&gt;'UpdatedRateCalc (1)'!$E$2,0,1)</f>
        <v>1</v>
      </c>
      <c r="DV25" s="101">
        <f>IF(DV8&gt;'UpdatedRateCalc (1)'!$E$2,0,1)</f>
        <v>1</v>
      </c>
      <c r="DW25" s="101">
        <f>IF(DW8&gt;'UpdatedRateCalc (1)'!$E$2,0,1)</f>
        <v>1</v>
      </c>
      <c r="DX25" s="101">
        <f>IF(DX8&gt;'UpdatedRateCalc (1)'!$E$2,0,1)</f>
        <v>1</v>
      </c>
      <c r="DY25" s="101">
        <f>IF(DY8&gt;'UpdatedRateCalc (1)'!$E$2,0,1)</f>
        <v>1</v>
      </c>
      <c r="DZ25" s="101">
        <f>IF(DZ8&gt;'UpdatedRateCalc (1)'!$E$2,0,1)</f>
        <v>1</v>
      </c>
      <c r="EA25" s="101">
        <f>IF(EA8&gt;'UpdatedRateCalc (1)'!$E$2,0,1)</f>
        <v>1</v>
      </c>
      <c r="EB25" s="101">
        <f>IF(EB8&gt;'UpdatedRateCalc (1)'!$E$2,0,1)</f>
        <v>1</v>
      </c>
      <c r="EC25" s="101">
        <f>IF(EC8&gt;'UpdatedRateCalc (1)'!$E$2,0,1)</f>
        <v>1</v>
      </c>
      <c r="ED25" s="101">
        <f>IF(ED8&gt;'UpdatedRateCalc (1)'!$E$2,0,1)</f>
        <v>1</v>
      </c>
      <c r="EE25" s="101">
        <f>IF(EE8&gt;'UpdatedRateCalc (1)'!$E$2,0,1)</f>
        <v>1</v>
      </c>
      <c r="EF25" s="101">
        <f>IF(EF8&gt;'UpdatedRateCalc (1)'!$E$2,0,1)</f>
        <v>1</v>
      </c>
      <c r="EG25" s="101">
        <f>IF(EG8&gt;'UpdatedRateCalc (1)'!$E$2,0,1)</f>
        <v>1</v>
      </c>
      <c r="EH25" s="101">
        <f>IF(EH8&gt;'UpdatedRateCalc (1)'!$E$2,0,1)</f>
        <v>1</v>
      </c>
      <c r="EI25" s="101">
        <f>IF(EI8&gt;'UpdatedRateCalc (1)'!$E$2,0,1)</f>
        <v>1</v>
      </c>
      <c r="EJ25" s="101">
        <f>IF(EJ8&gt;'UpdatedRateCalc (1)'!$E$2,0,1)</f>
        <v>1</v>
      </c>
      <c r="EK25" s="101">
        <f>IF(EK8&gt;'UpdatedRateCalc (1)'!$E$2,0,1)</f>
        <v>1</v>
      </c>
      <c r="EL25" s="101">
        <f>IF(EL8&gt;'UpdatedRateCalc (1)'!$E$2,0,1)</f>
        <v>1</v>
      </c>
      <c r="EM25" s="101">
        <f>IF(EM8&gt;'UpdatedRateCalc (1)'!$E$2,0,1)</f>
        <v>1</v>
      </c>
      <c r="EN25" s="101">
        <f>IF(EN8&gt;'UpdatedRateCalc (1)'!$E$2,0,1)</f>
        <v>1</v>
      </c>
      <c r="EO25" s="101">
        <f>IF(EO8&gt;'UpdatedRateCalc (1)'!$E$2,0,1)</f>
        <v>1</v>
      </c>
      <c r="EP25" s="101">
        <f>IF(EP8&gt;'UpdatedRateCalc (1)'!$E$2,0,1)</f>
        <v>1</v>
      </c>
      <c r="EQ25" s="101">
        <f>IF(EQ8&gt;'UpdatedRateCalc (1)'!$E$2,0,1)</f>
        <v>1</v>
      </c>
      <c r="ER25" s="101">
        <f>IF(ER8&gt;'UpdatedRateCalc (1)'!$E$2,0,1)</f>
        <v>1</v>
      </c>
      <c r="ES25" s="101">
        <f>IF(ES8&gt;'UpdatedRateCalc (1)'!$E$2,0,1)</f>
        <v>1</v>
      </c>
      <c r="ET25" s="101">
        <f>IF(ET8&gt;'UpdatedRateCalc (1)'!$E$2,0,1)</f>
        <v>1</v>
      </c>
      <c r="EU25" s="101">
        <f>IF(EU8&gt;'UpdatedRateCalc (1)'!$E$2,0,1)</f>
        <v>1</v>
      </c>
      <c r="EV25" s="101">
        <f>IF(EV8&gt;'UpdatedRateCalc (1)'!$E$2,0,1)</f>
        <v>1</v>
      </c>
      <c r="EW25" s="101">
        <f>IF(EW8&gt;'UpdatedRateCalc (1)'!$E$2,0,1)</f>
        <v>1</v>
      </c>
      <c r="EX25" s="101">
        <f>IF(EX8&gt;'UpdatedRateCalc (1)'!$E$2,0,1)</f>
        <v>1</v>
      </c>
      <c r="EY25" s="101">
        <f>IF(EY8&gt;'UpdatedRateCalc (1)'!$E$2,0,1)</f>
        <v>1</v>
      </c>
      <c r="EZ25" s="101">
        <f>IF(EZ8&gt;'UpdatedRateCalc (1)'!$E$2,0,1)</f>
        <v>1</v>
      </c>
      <c r="FA25" s="101">
        <f>IF(FA8&gt;'UpdatedRateCalc (1)'!$E$2,0,1)</f>
        <v>1</v>
      </c>
      <c r="FB25" s="101">
        <f>IF(FB8&gt;'UpdatedRateCalc (1)'!$E$2,0,1)</f>
        <v>1</v>
      </c>
      <c r="FC25" s="101">
        <f>IF(FC8&gt;'UpdatedRateCalc (1)'!$E$2,0,1)</f>
        <v>1</v>
      </c>
      <c r="FD25" s="101">
        <f>IF(FD8&gt;'UpdatedRateCalc (1)'!$E$2,0,1)</f>
        <v>1</v>
      </c>
      <c r="FE25" s="101">
        <f>IF(FE8&gt;'UpdatedRateCalc (1)'!$E$2,0,1)</f>
        <v>1</v>
      </c>
      <c r="FF25" s="101">
        <f>IF(FF8&gt;'UpdatedRateCalc (1)'!$E$2,0,1)</f>
        <v>1</v>
      </c>
      <c r="FG25" s="101">
        <f>IF(FG8&gt;'UpdatedRateCalc (1)'!$E$2,0,1)</f>
        <v>1</v>
      </c>
      <c r="FH25" s="101">
        <f>IF(FH8&gt;'UpdatedRateCalc (1)'!$E$2,0,1)</f>
        <v>1</v>
      </c>
      <c r="FI25" s="101">
        <f>IF(FI8&gt;'UpdatedRateCalc (1)'!$E$2,0,1)</f>
        <v>1</v>
      </c>
      <c r="FJ25" s="101">
        <f>IF(FJ8&gt;'UpdatedRateCalc (1)'!$E$2,0,1)</f>
        <v>1</v>
      </c>
      <c r="FK25" s="101">
        <f>IF(FK8&gt;'UpdatedRateCalc (1)'!$E$2,0,1)</f>
        <v>1</v>
      </c>
      <c r="FL25" s="101">
        <f>IF(FL8&gt;'UpdatedRateCalc (1)'!$E$2,0,1)</f>
        <v>1</v>
      </c>
      <c r="FM25" s="101">
        <f>IF(FM8&gt;'UpdatedRateCalc (1)'!$E$2,0,1)</f>
        <v>1</v>
      </c>
      <c r="FN25" s="101">
        <f>IF(FN8&gt;'UpdatedRateCalc (1)'!$E$2,0,1)</f>
        <v>1</v>
      </c>
      <c r="FO25" s="101">
        <f>IF(FO8&gt;'UpdatedRateCalc (1)'!$E$2,0,1)</f>
        <v>1</v>
      </c>
      <c r="FP25" s="101">
        <f>IF(FP8&gt;'UpdatedRateCalc (1)'!$E$2,0,1)</f>
        <v>1</v>
      </c>
      <c r="FQ25" s="101">
        <f>IF(FQ8&gt;'UpdatedRateCalc (1)'!$E$2,0,1)</f>
        <v>1</v>
      </c>
      <c r="FR25" s="101">
        <f>IF(FR8&gt;'UpdatedRateCalc (1)'!$E$2,0,1)</f>
        <v>0</v>
      </c>
      <c r="FS25" s="101">
        <f>IF(FS8&gt;'UpdatedRateCalc (1)'!$E$2,0,1)</f>
        <v>0</v>
      </c>
      <c r="FT25" s="101">
        <f>IF(FT8&gt;'UpdatedRateCalc (1)'!$E$2,0,1)</f>
        <v>0</v>
      </c>
      <c r="FU25" s="101">
        <f>IF(FU8&gt;'UpdatedRateCalc (1)'!$E$2,0,1)</f>
        <v>0</v>
      </c>
      <c r="FV25" s="101">
        <f>IF(FV8&gt;'UpdatedRateCalc (1)'!$E$2,0,1)</f>
        <v>0</v>
      </c>
      <c r="FW25" s="101">
        <f>IF(FW8&gt;'UpdatedRateCalc (1)'!$E$2,0,1)</f>
        <v>0</v>
      </c>
      <c r="FX25" s="101">
        <f>IF(FX8&gt;'UpdatedRateCalc (1)'!$E$2,0,1)</f>
        <v>0</v>
      </c>
      <c r="FY25" s="101">
        <f>IF(FY8&gt;'UpdatedRateCalc (1)'!$E$2,0,1)</f>
        <v>0</v>
      </c>
      <c r="FZ25" s="101">
        <f>IF(FZ8&gt;'UpdatedRateCalc (1)'!$E$2,0,1)</f>
        <v>0</v>
      </c>
      <c r="GA25" s="101">
        <f>IF(GA8&gt;'UpdatedRateCalc (1)'!$E$2,0,1)</f>
        <v>0</v>
      </c>
      <c r="GB25" s="101">
        <f>IF(GB8&gt;'UpdatedRateCalc (1)'!$E$2,0,1)</f>
        <v>0</v>
      </c>
      <c r="GC25" s="101">
        <f>IF(GC8&gt;'UpdatedRateCalc (1)'!$E$2,0,1)</f>
        <v>0</v>
      </c>
      <c r="GD25" s="101">
        <f>IF(GD8&gt;'UpdatedRateCalc (1)'!$E$2,0,1)</f>
        <v>0</v>
      </c>
      <c r="GE25" s="101">
        <f>IF(GE8&gt;'UpdatedRateCalc (1)'!$E$2,0,1)</f>
        <v>0</v>
      </c>
      <c r="GF25" s="101">
        <f>IF(GF8&gt;'UpdatedRateCalc (1)'!$E$2,0,1)</f>
        <v>0</v>
      </c>
      <c r="GG25" s="101">
        <f>IF(GG8&gt;'UpdatedRateCalc (1)'!$E$2,0,1)</f>
        <v>0</v>
      </c>
      <c r="GH25" s="101">
        <f>IF(GH8&gt;'UpdatedRateCalc (1)'!$E$2,0,1)</f>
        <v>0</v>
      </c>
      <c r="GI25" s="101">
        <f>IF(GI8&gt;'UpdatedRateCalc (1)'!$E$2,0,1)</f>
        <v>0</v>
      </c>
    </row>
    <row r="26" spans="1:192" ht="35.25" customHeight="1" outlineLevel="1" x14ac:dyDescent="0.2">
      <c r="B26" s="105" t="s">
        <v>167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27">
        <f>IF(MONTH(O8)=10,"Oct "&amp;RIGHT(YEAR(O8),4)&amp;" - "&amp;"Sep "&amp;RIGHT(YEAR(O8)+1,4),N26)</f>
        <v>0</v>
      </c>
      <c r="P26" s="127">
        <f>IF(MONTH(P8)=10,"Oct "&amp;RIGHT(YEAR(P8),4)&amp;" - "&amp;"Sep "&amp;RIGHT(YEAR(P8)+1,4),O26)</f>
        <v>0</v>
      </c>
      <c r="Q26" s="127">
        <f t="shared" ref="Q26:CB26" si="10">IF(MONTH(Q8)=10,"Oct "&amp;RIGHT(YEAR(Q8),4)&amp;" - "&amp;"Sep "&amp;RIGHT(YEAR(Q8)+1,4),P26)</f>
        <v>0</v>
      </c>
      <c r="R26" s="127">
        <f t="shared" si="10"/>
        <v>0</v>
      </c>
      <c r="S26" s="127">
        <f t="shared" si="10"/>
        <v>0</v>
      </c>
      <c r="T26" s="127">
        <f>IF(MONTH(T8)=10,"Oct "&amp;RIGHT(YEAR(T8),4)&amp;" - "&amp;"Sep "&amp;RIGHT(YEAR(T8)+1,4),S26)</f>
        <v>0</v>
      </c>
      <c r="U26" s="127">
        <f t="shared" si="10"/>
        <v>0</v>
      </c>
      <c r="V26" s="127">
        <f t="shared" si="10"/>
        <v>0</v>
      </c>
      <c r="W26" s="127">
        <f>IF(MONTH(W8)=10,"Oct "&amp;RIGHT(YEAR(W8),4)&amp;" - "&amp;"Sep "&amp;RIGHT(YEAR(W8)+1,4),V26)</f>
        <v>0</v>
      </c>
      <c r="X26" s="127" t="str">
        <f t="shared" si="10"/>
        <v>Oct 2009 - Sep 2010</v>
      </c>
      <c r="Y26" s="127" t="str">
        <f t="shared" si="10"/>
        <v>Oct 2009 - Sep 2010</v>
      </c>
      <c r="Z26" s="127" t="str">
        <f t="shared" si="10"/>
        <v>Oct 2009 - Sep 2010</v>
      </c>
      <c r="AA26" s="127" t="str">
        <f t="shared" si="10"/>
        <v>Oct 2009 - Sep 2010</v>
      </c>
      <c r="AB26" s="127" t="str">
        <f t="shared" si="10"/>
        <v>Oct 2009 - Sep 2010</v>
      </c>
      <c r="AC26" s="127" t="str">
        <f t="shared" si="10"/>
        <v>Oct 2009 - Sep 2010</v>
      </c>
      <c r="AD26" s="127" t="str">
        <f t="shared" si="10"/>
        <v>Oct 2009 - Sep 2010</v>
      </c>
      <c r="AE26" s="127" t="str">
        <f t="shared" si="10"/>
        <v>Oct 2009 - Sep 2010</v>
      </c>
      <c r="AF26" s="127" t="str">
        <f t="shared" si="10"/>
        <v>Oct 2009 - Sep 2010</v>
      </c>
      <c r="AG26" s="127" t="str">
        <f t="shared" si="10"/>
        <v>Oct 2009 - Sep 2010</v>
      </c>
      <c r="AH26" s="127" t="str">
        <f t="shared" si="10"/>
        <v>Oct 2009 - Sep 2010</v>
      </c>
      <c r="AI26" s="127" t="str">
        <f t="shared" si="10"/>
        <v>Oct 2009 - Sep 2010</v>
      </c>
      <c r="AJ26" s="127" t="str">
        <f t="shared" si="10"/>
        <v>Oct 2010 - Sep 2011</v>
      </c>
      <c r="AK26" s="127" t="str">
        <f t="shared" si="10"/>
        <v>Oct 2010 - Sep 2011</v>
      </c>
      <c r="AL26" s="127" t="str">
        <f t="shared" si="10"/>
        <v>Oct 2010 - Sep 2011</v>
      </c>
      <c r="AM26" s="127" t="str">
        <f t="shared" si="10"/>
        <v>Oct 2010 - Sep 2011</v>
      </c>
      <c r="AN26" s="127" t="str">
        <f t="shared" si="10"/>
        <v>Oct 2010 - Sep 2011</v>
      </c>
      <c r="AO26" s="127" t="str">
        <f t="shared" si="10"/>
        <v>Oct 2010 - Sep 2011</v>
      </c>
      <c r="AP26" s="127" t="str">
        <f t="shared" si="10"/>
        <v>Oct 2010 - Sep 2011</v>
      </c>
      <c r="AQ26" s="127" t="str">
        <f t="shared" si="10"/>
        <v>Oct 2010 - Sep 2011</v>
      </c>
      <c r="AR26" s="127" t="str">
        <f t="shared" si="10"/>
        <v>Oct 2010 - Sep 2011</v>
      </c>
      <c r="AS26" s="127" t="str">
        <f t="shared" si="10"/>
        <v>Oct 2010 - Sep 2011</v>
      </c>
      <c r="AT26" s="127" t="str">
        <f t="shared" si="10"/>
        <v>Oct 2010 - Sep 2011</v>
      </c>
      <c r="AU26" s="127" t="str">
        <f t="shared" si="10"/>
        <v>Oct 2010 - Sep 2011</v>
      </c>
      <c r="AV26" s="127" t="str">
        <f t="shared" si="10"/>
        <v>Oct 2011 - Sep 2012</v>
      </c>
      <c r="AW26" s="127" t="str">
        <f t="shared" si="10"/>
        <v>Oct 2011 - Sep 2012</v>
      </c>
      <c r="AX26" s="127" t="str">
        <f t="shared" si="10"/>
        <v>Oct 2011 - Sep 2012</v>
      </c>
      <c r="AY26" s="127" t="str">
        <f t="shared" si="10"/>
        <v>Oct 2011 - Sep 2012</v>
      </c>
      <c r="AZ26" s="127" t="str">
        <f t="shared" si="10"/>
        <v>Oct 2011 - Sep 2012</v>
      </c>
      <c r="BA26" s="127" t="str">
        <f t="shared" si="10"/>
        <v>Oct 2011 - Sep 2012</v>
      </c>
      <c r="BB26" s="127" t="str">
        <f t="shared" si="10"/>
        <v>Oct 2011 - Sep 2012</v>
      </c>
      <c r="BC26" s="127" t="str">
        <f t="shared" si="10"/>
        <v>Oct 2011 - Sep 2012</v>
      </c>
      <c r="BD26" s="127" t="str">
        <f t="shared" si="10"/>
        <v>Oct 2011 - Sep 2012</v>
      </c>
      <c r="BE26" s="127" t="str">
        <f t="shared" si="10"/>
        <v>Oct 2011 - Sep 2012</v>
      </c>
      <c r="BF26" s="127" t="str">
        <f t="shared" si="10"/>
        <v>Oct 2011 - Sep 2012</v>
      </c>
      <c r="BG26" s="127" t="str">
        <f t="shared" si="10"/>
        <v>Oct 2011 - Sep 2012</v>
      </c>
      <c r="BH26" s="127" t="str">
        <f t="shared" si="10"/>
        <v>Oct 2012 - Sep 2013</v>
      </c>
      <c r="BI26" s="127" t="str">
        <f t="shared" si="10"/>
        <v>Oct 2012 - Sep 2013</v>
      </c>
      <c r="BJ26" s="127" t="str">
        <f t="shared" si="10"/>
        <v>Oct 2012 - Sep 2013</v>
      </c>
      <c r="BK26" s="127" t="str">
        <f t="shared" si="10"/>
        <v>Oct 2012 - Sep 2013</v>
      </c>
      <c r="BL26" s="127" t="str">
        <f t="shared" si="10"/>
        <v>Oct 2012 - Sep 2013</v>
      </c>
      <c r="BM26" s="127" t="str">
        <f t="shared" si="10"/>
        <v>Oct 2012 - Sep 2013</v>
      </c>
      <c r="BN26" s="127" t="str">
        <f t="shared" si="10"/>
        <v>Oct 2012 - Sep 2013</v>
      </c>
      <c r="BO26" s="127" t="str">
        <f t="shared" si="10"/>
        <v>Oct 2012 - Sep 2013</v>
      </c>
      <c r="BP26" s="127" t="str">
        <f t="shared" si="10"/>
        <v>Oct 2012 - Sep 2013</v>
      </c>
      <c r="BQ26" s="127" t="str">
        <f t="shared" si="10"/>
        <v>Oct 2012 - Sep 2013</v>
      </c>
      <c r="BR26" s="127" t="str">
        <f t="shared" si="10"/>
        <v>Oct 2012 - Sep 2013</v>
      </c>
      <c r="BS26" s="127" t="str">
        <f t="shared" si="10"/>
        <v>Oct 2012 - Sep 2013</v>
      </c>
      <c r="BT26" s="127" t="str">
        <f t="shared" si="10"/>
        <v>Oct 2013 - Sep 2014</v>
      </c>
      <c r="BU26" s="127" t="str">
        <f t="shared" si="10"/>
        <v>Oct 2013 - Sep 2014</v>
      </c>
      <c r="BV26" s="127" t="str">
        <f t="shared" si="10"/>
        <v>Oct 2013 - Sep 2014</v>
      </c>
      <c r="BW26" s="127" t="str">
        <f t="shared" si="10"/>
        <v>Oct 2013 - Sep 2014</v>
      </c>
      <c r="BX26" s="127" t="str">
        <f t="shared" si="10"/>
        <v>Oct 2013 - Sep 2014</v>
      </c>
      <c r="BY26" s="127" t="str">
        <f t="shared" si="10"/>
        <v>Oct 2013 - Sep 2014</v>
      </c>
      <c r="BZ26" s="127" t="str">
        <f t="shared" si="10"/>
        <v>Oct 2013 - Sep 2014</v>
      </c>
      <c r="CA26" s="127" t="str">
        <f t="shared" si="10"/>
        <v>Oct 2013 - Sep 2014</v>
      </c>
      <c r="CB26" s="127" t="str">
        <f t="shared" si="10"/>
        <v>Oct 2013 - Sep 2014</v>
      </c>
      <c r="CC26" s="127" t="str">
        <f t="shared" ref="CC26:EL26" si="11">IF(MONTH(CC8)=10,"Oct "&amp;RIGHT(YEAR(CC8),4)&amp;" - "&amp;"Sep "&amp;RIGHT(YEAR(CC8)+1,4),CB26)</f>
        <v>Oct 2013 - Sep 2014</v>
      </c>
      <c r="CD26" s="127" t="str">
        <f t="shared" si="11"/>
        <v>Oct 2013 - Sep 2014</v>
      </c>
      <c r="CE26" s="127" t="str">
        <f t="shared" si="11"/>
        <v>Oct 2013 - Sep 2014</v>
      </c>
      <c r="CF26" s="127" t="str">
        <f t="shared" si="11"/>
        <v>Oct 2014 - Sep 2015</v>
      </c>
      <c r="CG26" s="127" t="str">
        <f t="shared" si="11"/>
        <v>Oct 2014 - Sep 2015</v>
      </c>
      <c r="CH26" s="127" t="str">
        <f t="shared" si="11"/>
        <v>Oct 2014 - Sep 2015</v>
      </c>
      <c r="CI26" s="127" t="str">
        <f t="shared" si="11"/>
        <v>Oct 2014 - Sep 2015</v>
      </c>
      <c r="CJ26" s="127" t="str">
        <f t="shared" si="11"/>
        <v>Oct 2014 - Sep 2015</v>
      </c>
      <c r="CK26" s="127" t="str">
        <f t="shared" si="11"/>
        <v>Oct 2014 - Sep 2015</v>
      </c>
      <c r="CL26" s="127" t="str">
        <f t="shared" si="11"/>
        <v>Oct 2014 - Sep 2015</v>
      </c>
      <c r="CM26" s="127" t="str">
        <f t="shared" si="11"/>
        <v>Oct 2014 - Sep 2015</v>
      </c>
      <c r="CN26" s="127" t="str">
        <f t="shared" si="11"/>
        <v>Oct 2014 - Sep 2015</v>
      </c>
      <c r="CO26" s="127" t="str">
        <f t="shared" si="11"/>
        <v>Oct 2014 - Sep 2015</v>
      </c>
      <c r="CP26" s="127" t="str">
        <f t="shared" si="11"/>
        <v>Oct 2014 - Sep 2015</v>
      </c>
      <c r="CQ26" s="127" t="str">
        <f t="shared" si="11"/>
        <v>Oct 2014 - Sep 2015</v>
      </c>
      <c r="CR26" s="127" t="str">
        <f t="shared" si="11"/>
        <v>Oct 2015 - Sep 2016</v>
      </c>
      <c r="CS26" s="127" t="str">
        <f t="shared" si="11"/>
        <v>Oct 2015 - Sep 2016</v>
      </c>
      <c r="CT26" s="127" t="str">
        <f t="shared" si="11"/>
        <v>Oct 2015 - Sep 2016</v>
      </c>
      <c r="CU26" s="127" t="str">
        <f t="shared" si="11"/>
        <v>Oct 2015 - Sep 2016</v>
      </c>
      <c r="CV26" s="127" t="str">
        <f t="shared" si="11"/>
        <v>Oct 2015 - Sep 2016</v>
      </c>
      <c r="CW26" s="127" t="str">
        <f t="shared" si="11"/>
        <v>Oct 2015 - Sep 2016</v>
      </c>
      <c r="CX26" s="127" t="str">
        <f t="shared" si="11"/>
        <v>Oct 2015 - Sep 2016</v>
      </c>
      <c r="CY26" s="127" t="str">
        <f t="shared" si="11"/>
        <v>Oct 2015 - Sep 2016</v>
      </c>
      <c r="CZ26" s="127" t="str">
        <f t="shared" si="11"/>
        <v>Oct 2015 - Sep 2016</v>
      </c>
      <c r="DA26" s="127" t="str">
        <f t="shared" si="11"/>
        <v>Oct 2015 - Sep 2016</v>
      </c>
      <c r="DB26" s="127" t="str">
        <f t="shared" si="11"/>
        <v>Oct 2015 - Sep 2016</v>
      </c>
      <c r="DC26" s="127" t="str">
        <f t="shared" si="11"/>
        <v>Oct 2015 - Sep 2016</v>
      </c>
      <c r="DD26" s="127" t="str">
        <f t="shared" si="11"/>
        <v>Oct 2016 - Sep 2017</v>
      </c>
      <c r="DE26" s="127" t="str">
        <f t="shared" si="11"/>
        <v>Oct 2016 - Sep 2017</v>
      </c>
      <c r="DF26" s="127" t="str">
        <f t="shared" si="11"/>
        <v>Oct 2016 - Sep 2017</v>
      </c>
      <c r="DG26" s="127" t="str">
        <f t="shared" si="11"/>
        <v>Oct 2016 - Sep 2017</v>
      </c>
      <c r="DH26" s="127" t="str">
        <f t="shared" si="11"/>
        <v>Oct 2016 - Sep 2017</v>
      </c>
      <c r="DI26" s="127" t="str">
        <f t="shared" si="11"/>
        <v>Oct 2016 - Sep 2017</v>
      </c>
      <c r="DJ26" s="127" t="str">
        <f t="shared" si="11"/>
        <v>Oct 2016 - Sep 2017</v>
      </c>
      <c r="DK26" s="127" t="str">
        <f t="shared" si="11"/>
        <v>Oct 2016 - Sep 2017</v>
      </c>
      <c r="DL26" s="127" t="str">
        <f t="shared" si="11"/>
        <v>Oct 2016 - Sep 2017</v>
      </c>
      <c r="DM26" s="127" t="str">
        <f t="shared" si="11"/>
        <v>Oct 2016 - Sep 2017</v>
      </c>
      <c r="DN26" s="127" t="str">
        <f t="shared" si="11"/>
        <v>Oct 2016 - Sep 2017</v>
      </c>
      <c r="DO26" s="127" t="str">
        <f t="shared" si="11"/>
        <v>Oct 2016 - Sep 2017</v>
      </c>
      <c r="DP26" s="127" t="str">
        <f t="shared" si="11"/>
        <v>Oct 2017 - Sep 2018</v>
      </c>
      <c r="DQ26" s="127" t="str">
        <f t="shared" si="11"/>
        <v>Oct 2017 - Sep 2018</v>
      </c>
      <c r="DR26" s="127" t="str">
        <f t="shared" si="11"/>
        <v>Oct 2017 - Sep 2018</v>
      </c>
      <c r="DS26" s="127" t="str">
        <f t="shared" si="11"/>
        <v>Oct 2017 - Sep 2018</v>
      </c>
      <c r="DT26" s="127" t="str">
        <f t="shared" si="11"/>
        <v>Oct 2017 - Sep 2018</v>
      </c>
      <c r="DU26" s="127" t="str">
        <f t="shared" si="11"/>
        <v>Oct 2017 - Sep 2018</v>
      </c>
      <c r="DV26" s="127" t="str">
        <f t="shared" si="11"/>
        <v>Oct 2017 - Sep 2018</v>
      </c>
      <c r="DW26" s="127" t="str">
        <f t="shared" si="11"/>
        <v>Oct 2017 - Sep 2018</v>
      </c>
      <c r="DX26" s="127" t="str">
        <f t="shared" si="11"/>
        <v>Oct 2017 - Sep 2018</v>
      </c>
      <c r="DY26" s="127" t="str">
        <f t="shared" si="11"/>
        <v>Oct 2017 - Sep 2018</v>
      </c>
      <c r="DZ26" s="127" t="str">
        <f t="shared" si="11"/>
        <v>Oct 2017 - Sep 2018</v>
      </c>
      <c r="EA26" s="127" t="str">
        <f t="shared" si="11"/>
        <v>Oct 2017 - Sep 2018</v>
      </c>
      <c r="EB26" s="127" t="str">
        <f t="shared" si="11"/>
        <v>Oct 2018 - Sep 2019</v>
      </c>
      <c r="EC26" s="127" t="str">
        <f t="shared" si="11"/>
        <v>Oct 2018 - Sep 2019</v>
      </c>
      <c r="ED26" s="127" t="str">
        <f t="shared" si="11"/>
        <v>Oct 2018 - Sep 2019</v>
      </c>
      <c r="EE26" s="127" t="str">
        <f t="shared" si="11"/>
        <v>Oct 2018 - Sep 2019</v>
      </c>
      <c r="EF26" s="127" t="str">
        <f t="shared" si="11"/>
        <v>Oct 2018 - Sep 2019</v>
      </c>
      <c r="EG26" s="127" t="str">
        <f t="shared" si="11"/>
        <v>Oct 2018 - Sep 2019</v>
      </c>
      <c r="EH26" s="127" t="str">
        <f t="shared" si="11"/>
        <v>Oct 2018 - Sep 2019</v>
      </c>
      <c r="EI26" s="127" t="str">
        <f t="shared" si="11"/>
        <v>Oct 2018 - Sep 2019</v>
      </c>
      <c r="EJ26" s="127" t="str">
        <f t="shared" si="11"/>
        <v>Oct 2018 - Sep 2019</v>
      </c>
      <c r="EK26" s="127" t="str">
        <f t="shared" si="11"/>
        <v>Oct 2018 - Sep 2019</v>
      </c>
      <c r="EL26" s="127" t="str">
        <f t="shared" si="11"/>
        <v>Oct 2018 - Sep 2019</v>
      </c>
      <c r="EM26" s="127" t="str">
        <f>IF(MONTH(EM8)=10,"Oct "&amp;RIGHT(YEAR(EM8),4)&amp;" - "&amp;"Sep "&amp;RIGHT(YEAR(EM8)+1,4),EL26)</f>
        <v>Oct 2018 - Sep 2019</v>
      </c>
      <c r="EN26" s="127" t="str">
        <f t="shared" ref="EN26:GI26" si="12">IF(MONTH(EN8)=10,"Oct "&amp;RIGHT(YEAR(EN8),4)&amp;" - "&amp;"Sep "&amp;RIGHT(YEAR(EN8)+1,4),EM26)</f>
        <v>Oct 2019 - Sep 2020</v>
      </c>
      <c r="EO26" s="127" t="str">
        <f t="shared" si="12"/>
        <v>Oct 2019 - Sep 2020</v>
      </c>
      <c r="EP26" s="127" t="str">
        <f t="shared" si="12"/>
        <v>Oct 2019 - Sep 2020</v>
      </c>
      <c r="EQ26" s="127" t="str">
        <f t="shared" si="12"/>
        <v>Oct 2019 - Sep 2020</v>
      </c>
      <c r="ER26" s="127" t="str">
        <f t="shared" si="12"/>
        <v>Oct 2019 - Sep 2020</v>
      </c>
      <c r="ES26" s="127" t="str">
        <f t="shared" si="12"/>
        <v>Oct 2019 - Sep 2020</v>
      </c>
      <c r="ET26" s="127" t="str">
        <f t="shared" si="12"/>
        <v>Oct 2019 - Sep 2020</v>
      </c>
      <c r="EU26" s="127" t="str">
        <f t="shared" si="12"/>
        <v>Oct 2019 - Sep 2020</v>
      </c>
      <c r="EV26" s="127" t="str">
        <f t="shared" si="12"/>
        <v>Oct 2019 - Sep 2020</v>
      </c>
      <c r="EW26" s="127" t="str">
        <f t="shared" si="12"/>
        <v>Oct 2019 - Sep 2020</v>
      </c>
      <c r="EX26" s="127" t="str">
        <f t="shared" si="12"/>
        <v>Oct 2019 - Sep 2020</v>
      </c>
      <c r="EY26" s="127" t="str">
        <f t="shared" si="12"/>
        <v>Oct 2019 - Sep 2020</v>
      </c>
      <c r="EZ26" s="127" t="str">
        <f t="shared" si="12"/>
        <v>Oct 2020 - Sep 2021</v>
      </c>
      <c r="FA26" s="127" t="str">
        <f t="shared" si="12"/>
        <v>Oct 2020 - Sep 2021</v>
      </c>
      <c r="FB26" s="127" t="str">
        <f t="shared" si="12"/>
        <v>Oct 2020 - Sep 2021</v>
      </c>
      <c r="FC26" s="127" t="str">
        <f t="shared" si="12"/>
        <v>Oct 2020 - Sep 2021</v>
      </c>
      <c r="FD26" s="127" t="str">
        <f t="shared" si="12"/>
        <v>Oct 2020 - Sep 2021</v>
      </c>
      <c r="FE26" s="127" t="str">
        <f t="shared" si="12"/>
        <v>Oct 2020 - Sep 2021</v>
      </c>
      <c r="FF26" s="127" t="str">
        <f t="shared" si="12"/>
        <v>Oct 2020 - Sep 2021</v>
      </c>
      <c r="FG26" s="127" t="str">
        <f t="shared" si="12"/>
        <v>Oct 2020 - Sep 2021</v>
      </c>
      <c r="FH26" s="127" t="str">
        <f t="shared" si="12"/>
        <v>Oct 2020 - Sep 2021</v>
      </c>
      <c r="FI26" s="127" t="str">
        <f t="shared" si="12"/>
        <v>Oct 2020 - Sep 2021</v>
      </c>
      <c r="FJ26" s="127" t="str">
        <f t="shared" si="12"/>
        <v>Oct 2020 - Sep 2021</v>
      </c>
      <c r="FK26" s="127" t="str">
        <f t="shared" si="12"/>
        <v>Oct 2020 - Sep 2021</v>
      </c>
      <c r="FL26" s="127" t="str">
        <f t="shared" si="12"/>
        <v>Oct 2021 - Sep 2022</v>
      </c>
      <c r="FM26" s="127" t="str">
        <f t="shared" si="12"/>
        <v>Oct 2021 - Sep 2022</v>
      </c>
      <c r="FN26" s="127" t="str">
        <f t="shared" si="12"/>
        <v>Oct 2021 - Sep 2022</v>
      </c>
      <c r="FO26" s="127" t="str">
        <f t="shared" si="12"/>
        <v>Oct 2021 - Sep 2022</v>
      </c>
      <c r="FP26" s="127" t="str">
        <f t="shared" si="12"/>
        <v>Oct 2021 - Sep 2022</v>
      </c>
      <c r="FQ26" s="127" t="str">
        <f t="shared" si="12"/>
        <v>Oct 2021 - Sep 2022</v>
      </c>
      <c r="FR26" s="127" t="str">
        <f t="shared" si="12"/>
        <v>Oct 2021 - Sep 2022</v>
      </c>
      <c r="FS26" s="127" t="str">
        <f t="shared" si="12"/>
        <v>Oct 2021 - Sep 2022</v>
      </c>
      <c r="FT26" s="127" t="str">
        <f t="shared" si="12"/>
        <v>Oct 2021 - Sep 2022</v>
      </c>
      <c r="FU26" s="127" t="str">
        <f t="shared" si="12"/>
        <v>Oct 2021 - Sep 2022</v>
      </c>
      <c r="FV26" s="127" t="str">
        <f t="shared" si="12"/>
        <v>Oct 2021 - Sep 2022</v>
      </c>
      <c r="FW26" s="127" t="str">
        <f t="shared" si="12"/>
        <v>Oct 2021 - Sep 2022</v>
      </c>
      <c r="FX26" s="127" t="str">
        <f t="shared" si="12"/>
        <v>Oct 2022 - Sep 2023</v>
      </c>
      <c r="FY26" s="127" t="str">
        <f t="shared" si="12"/>
        <v>Oct 2022 - Sep 2023</v>
      </c>
      <c r="FZ26" s="127" t="str">
        <f t="shared" si="12"/>
        <v>Oct 2022 - Sep 2023</v>
      </c>
      <c r="GA26" s="127" t="str">
        <f t="shared" si="12"/>
        <v>Oct 2022 - Sep 2023</v>
      </c>
      <c r="GB26" s="127" t="str">
        <f t="shared" si="12"/>
        <v>Oct 2022 - Sep 2023</v>
      </c>
      <c r="GC26" s="127" t="str">
        <f t="shared" si="12"/>
        <v>Oct 2022 - Sep 2023</v>
      </c>
      <c r="GD26" s="127" t="str">
        <f t="shared" si="12"/>
        <v>Oct 2022 - Sep 2023</v>
      </c>
      <c r="GE26" s="127" t="str">
        <f t="shared" si="12"/>
        <v>Oct 2022 - Sep 2023</v>
      </c>
      <c r="GF26" s="127" t="str">
        <f t="shared" si="12"/>
        <v>Oct 2022 - Sep 2023</v>
      </c>
      <c r="GG26" s="127" t="str">
        <f t="shared" si="12"/>
        <v>Oct 2022 - Sep 2023</v>
      </c>
      <c r="GH26" s="127" t="str">
        <f t="shared" si="12"/>
        <v>Oct 2022 - Sep 2023</v>
      </c>
      <c r="GI26" s="127" t="str">
        <f t="shared" si="12"/>
        <v>Oct 2022 - Sep 2023</v>
      </c>
    </row>
    <row r="27" spans="1:192" x14ac:dyDescent="0.2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Y27" s="128"/>
      <c r="AC27" s="129"/>
    </row>
    <row r="31" spans="1:192" x14ac:dyDescent="0.2"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</row>
    <row r="34" spans="6:173" x14ac:dyDescent="0.2"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</row>
    <row r="35" spans="6:173" x14ac:dyDescent="0.2"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</row>
    <row r="37" spans="6:173" x14ac:dyDescent="0.2"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8"/>
      <c r="FO37" s="97"/>
      <c r="FP37" s="97"/>
      <c r="FQ37" s="97"/>
    </row>
    <row r="38" spans="6:173" x14ac:dyDescent="0.2"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</row>
    <row r="40" spans="6:173" x14ac:dyDescent="0.2"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</row>
    <row r="41" spans="6:173" x14ac:dyDescent="0.2"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</row>
  </sheetData>
  <printOptions horizontalCentered="1"/>
  <pageMargins left="0.25" right="0.25" top="0.5" bottom="0.5" header="0.25" footer="0.25"/>
  <pageSetup scale="74" fitToWidth="4" orientation="landscape" r:id="rId1"/>
  <headerFooter alignWithMargins="0"/>
  <colBreaks count="1" manualBreakCount="1">
    <brk id="149" min="8" max="1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UpdatedRateCalc (1)</vt:lpstr>
      <vt:lpstr>RevReqSumR</vt:lpstr>
      <vt:lpstr>RevReqDetR</vt:lpstr>
      <vt:lpstr>OvrUndrCalc</vt:lpstr>
      <vt:lpstr>OvrUndrCalc!Print_Area</vt:lpstr>
      <vt:lpstr>RevReqDetR!Print_Area</vt:lpstr>
      <vt:lpstr>RevReqSumR!Print_Area</vt:lpstr>
      <vt:lpstr>'UpdatedRateCalc (1)'!Print_Area</vt:lpstr>
      <vt:lpstr>OvrUndrCalc!Print_Titles</vt:lpstr>
      <vt:lpstr>RevReqDetR!Print_Titles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Grasso, Dominick J.</dc:creator>
  <cp:lastModifiedBy>Grasso, Dominick J.</cp:lastModifiedBy>
  <cp:lastPrinted>2022-06-27T12:59:03Z</cp:lastPrinted>
  <dcterms:created xsi:type="dcterms:W3CDTF">2022-06-22T04:53:19Z</dcterms:created>
  <dcterms:modified xsi:type="dcterms:W3CDTF">2022-06-27T13:00:19Z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