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September 15 2023/Support/"/>
    </mc:Choice>
  </mc:AlternateContent>
  <xr:revisionPtr revIDLastSave="2" documentId="8_{DEA8E5C2-ABC4-4C08-9D62-881E798B515B}" xr6:coauthVersionLast="47" xr6:coauthVersionMax="47" xr10:uidLastSave="{DFC432E8-AA4E-4714-BB5E-526BF59B521A}"/>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<sst xmlns="http://schemas.openxmlformats.org/spreadsheetml/2006/main" count="1110" uniqueCount="148">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</sst>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4">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23">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xf numFmtId="168" fontId="1" fillId="0" borderId="7" xfId="0" applyNumberFormat="1" applyFont="1" applyBorder="1"/>
  </cellXfs>
  <cellStyles count="4">
    <cellStyle name="Normal" xfId="0" builtinId="0"/>
    <cellStyle name="Normal 11" xfId="2" xr:uid="{7B24208C-FDCB-475E-B0A2-3775A970E10A}"/>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874.99673800000005</v>
      </c>
      <c r="F7" s="60" t="s">
        <v>17</v>
      </c>
      <c r="G7" s="60" t="s">
        <v>17</v>
      </c>
      <c r="H7" s="60" t="s">
        <v>17</v>
      </c>
      <c r="I7" s="60" t="s">
        <v>17</v>
      </c>
      <c r="J7" s="60">
        <v>9.7173999999999996E-2</v>
      </c>
      <c r="K7" s="60" t="s">
        <v>17</v>
      </c>
      <c r="L7" s="61">
        <v>37.000048</v>
      </c>
      <c r="M7" s="60" t="s">
        <v>17</v>
      </c>
      <c r="N7" s="60" t="s">
        <v>17</v>
      </c>
      <c r="O7" s="60" t="s">
        <v>17</v>
      </c>
      <c r="P7" s="66">
        <v>8.6180000000000007E-2</v>
      </c>
      <c r="Q7" s="62">
        <v>2.7179999999999999E-3</v>
      </c>
      <c r="R7" s="60" t="s">
        <v>17</v>
      </c>
      <c r="S7" s="78" t="s">
        <v>17</v>
      </c>
      <c r="T7" s="63">
        <v>-2.3300603990000002E-2</v>
      </c>
      <c r="U7" s="61">
        <v>2.7382E-2</v>
      </c>
      <c r="V7" s="60">
        <v>9.7410999999999998E-2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533.125</v>
      </c>
      <c r="F8" s="60" t="s">
        <v>17</v>
      </c>
      <c r="G8" s="60" t="s">
        <v>17</v>
      </c>
      <c r="H8" s="60" t="s">
        <v>17</v>
      </c>
      <c r="I8" s="60" t="s">
        <v>17</v>
      </c>
      <c r="J8" s="64">
        <v>6.2300000000000001E-2</v>
      </c>
      <c r="K8" s="60" t="s">
        <v>17</v>
      </c>
      <c r="L8" s="60" t="s">
        <v>17</v>
      </c>
      <c r="M8" s="60" t="s">
        <v>17</v>
      </c>
      <c r="N8" s="60" t="s">
        <v>17</v>
      </c>
      <c r="O8" s="60" t="s">
        <v>17</v>
      </c>
      <c r="P8" s="66">
        <v>8.6180000000000007E-2</v>
      </c>
      <c r="Q8" s="62">
        <v>2.7179999999999999E-3</v>
      </c>
      <c r="R8" s="60" t="s">
        <v>17</v>
      </c>
      <c r="S8" s="78" t="s">
        <v>17</v>
      </c>
      <c r="T8" s="63">
        <v>-2.3300603990000002E-2</v>
      </c>
      <c r="U8" s="61">
        <v>2.7382E-2</v>
      </c>
      <c r="V8" s="60">
        <v>9.7410999999999998E-2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91.996049999999997</v>
      </c>
      <c r="F9" s="60" t="s">
        <v>17</v>
      </c>
      <c r="G9" s="60" t="s">
        <v>17</v>
      </c>
      <c r="H9" s="60" t="s">
        <v>17</v>
      </c>
      <c r="I9" s="60" t="s">
        <v>17</v>
      </c>
      <c r="J9" s="60">
        <v>0.17926900000000001</v>
      </c>
      <c r="K9" s="60">
        <v>0.147281</v>
      </c>
      <c r="L9" s="61">
        <v>9.7500029999999995</v>
      </c>
      <c r="M9" s="60" t="s">
        <v>17</v>
      </c>
      <c r="N9" s="60" t="s">
        <v>17</v>
      </c>
      <c r="O9" s="60" t="s">
        <v>17</v>
      </c>
      <c r="P9" s="60" t="s">
        <v>17</v>
      </c>
      <c r="Q9" s="60" t="s">
        <v>17</v>
      </c>
      <c r="R9" s="66">
        <v>8.6180000000000007E-2</v>
      </c>
      <c r="S9" s="78" t="s">
        <v>17</v>
      </c>
      <c r="T9" s="63">
        <v>-2.3300603990000002E-2</v>
      </c>
      <c r="U9" s="61">
        <v>2.7382E-2</v>
      </c>
      <c r="V9" s="60">
        <v>9.7410999999999998E-2</v>
      </c>
      <c r="W9" s="60" t="s">
        <v>17</v>
      </c>
      <c r="X9" s="60" t="s">
        <v>17</v>
      </c>
      <c r="Y9" s="60">
        <v>0.50414400000000004</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10.502563</v>
      </c>
      <c r="F10" s="60" t="s">
        <v>17</v>
      </c>
      <c r="G10" s="60" t="s">
        <v>17</v>
      </c>
      <c r="H10" s="60" t="s">
        <v>17</v>
      </c>
      <c r="I10" s="60" t="s">
        <v>17</v>
      </c>
      <c r="J10" s="60">
        <v>0.19240099999999999</v>
      </c>
      <c r="K10" s="60" t="s">
        <v>17</v>
      </c>
      <c r="L10" s="60" t="s">
        <v>17</v>
      </c>
      <c r="M10" s="60" t="s">
        <v>17</v>
      </c>
      <c r="N10" s="60" t="s">
        <v>17</v>
      </c>
      <c r="O10" s="60" t="s">
        <v>17</v>
      </c>
      <c r="P10" s="60" t="s">
        <v>17</v>
      </c>
      <c r="Q10" s="60" t="s">
        <v>17</v>
      </c>
      <c r="R10" s="66">
        <v>8.6180000000000007E-2</v>
      </c>
      <c r="S10" s="78" t="s">
        <v>17</v>
      </c>
      <c r="T10" s="63">
        <v>-2.3300603990000002E-2</v>
      </c>
      <c r="U10" s="61">
        <v>2.7382E-2</v>
      </c>
      <c r="V10" s="60">
        <v>9.7410999999999998E-2</v>
      </c>
      <c r="W10" s="61" t="s">
        <v>17</v>
      </c>
      <c r="X10" s="60">
        <v>0.78619099999999997</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874.99673800000005</v>
      </c>
      <c r="F11" s="60" t="s">
        <v>17</v>
      </c>
      <c r="G11" s="60" t="s">
        <v>17</v>
      </c>
      <c r="H11" s="60" t="s">
        <v>17</v>
      </c>
      <c r="I11" s="60" t="s">
        <v>17</v>
      </c>
      <c r="J11" s="60" t="s">
        <v>17</v>
      </c>
      <c r="K11" s="60" t="s">
        <v>17</v>
      </c>
      <c r="L11" s="61">
        <v>29.441185000000001</v>
      </c>
      <c r="M11" s="60" t="s">
        <v>17</v>
      </c>
      <c r="N11" s="60" t="s">
        <v>17</v>
      </c>
      <c r="O11" s="60" t="s">
        <v>17</v>
      </c>
      <c r="P11" s="66">
        <v>8.6180000000000007E-2</v>
      </c>
      <c r="Q11" s="62">
        <v>2.7179999999999999E-3</v>
      </c>
      <c r="R11" s="67" t="s">
        <v>17</v>
      </c>
      <c r="S11" s="78" t="s">
        <v>17</v>
      </c>
      <c r="T11" s="63">
        <v>-2.3300603990000002E-2</v>
      </c>
      <c r="U11" s="61">
        <v>2.7382E-2</v>
      </c>
      <c r="V11" s="60">
        <v>9.7410999999999998E-2</v>
      </c>
      <c r="W11" s="60" t="s">
        <v>17</v>
      </c>
      <c r="X11" s="60" t="s">
        <v>17</v>
      </c>
      <c r="Y11" s="60">
        <v>0.45145200000000002</v>
      </c>
      <c r="Z11" s="60">
        <v>16.579139376249998</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8.6180000000000007E-2</v>
      </c>
      <c r="Q12" s="62">
        <v>2.7179999999999999E-3</v>
      </c>
      <c r="R12" s="67" t="s">
        <v>17</v>
      </c>
      <c r="S12" s="78" t="s">
        <v>17</v>
      </c>
      <c r="T12" s="63">
        <v>-2.3300603990000002E-2</v>
      </c>
      <c r="U12" s="61">
        <v>2.7382E-2</v>
      </c>
      <c r="V12" s="60">
        <v>9.7410999999999998E-2</v>
      </c>
      <c r="W12" s="60" t="s">
        <v>17</v>
      </c>
      <c r="X12" s="60" t="s">
        <v>17</v>
      </c>
      <c r="Y12" s="60">
        <v>0.47793000000000002</v>
      </c>
      <c r="Z12" s="60">
        <v>8.248323000000001</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2.7382E-2</v>
      </c>
      <c r="V13" s="60">
        <v>9.7410999999999998E-2</v>
      </c>
      <c r="W13" s="60" t="s">
        <v>17</v>
      </c>
      <c r="X13" s="60" t="s">
        <v>17</v>
      </c>
      <c r="Y13" s="60">
        <v>0.34828100000000001</v>
      </c>
      <c r="Z13" s="60">
        <v>8.248323000000001</v>
      </c>
      <c r="AA13" s="60" t="s">
        <v>17</v>
      </c>
      <c r="AB13" s="60" t="s">
        <v>17</v>
      </c>
      <c r="AC13" s="60" t="s">
        <v>17</v>
      </c>
      <c r="AD13" s="60" t="s">
        <v>17</v>
      </c>
      <c r="AE13" s="60" t="s">
        <v>17</v>
      </c>
      <c r="AF13" s="60" t="s">
        <v>17</v>
      </c>
    </row>
    <row r="14" spans="1:33" x14ac:dyDescent="0.35">
      <c r="A14" s="54" t="s">
        <v>56</v>
      </c>
      <c r="B14" s="53">
        <v>10</v>
      </c>
      <c r="C14" s="53" t="s">
        <v>75</v>
      </c>
      <c r="D14" s="77"/>
      <c r="E14" s="61">
        <v>40.496174999999994</v>
      </c>
      <c r="F14" s="60" t="s">
        <v>17</v>
      </c>
      <c r="G14" s="60" t="s">
        <v>17</v>
      </c>
      <c r="H14" s="60" t="s">
        <v>17</v>
      </c>
      <c r="I14" s="60" t="s">
        <v>17</v>
      </c>
      <c r="J14" s="60">
        <v>0.77109799999999995</v>
      </c>
      <c r="K14" s="60" t="s">
        <v>17</v>
      </c>
      <c r="L14" s="60" t="s">
        <v>17</v>
      </c>
      <c r="M14" s="60" t="s">
        <v>17</v>
      </c>
      <c r="N14" s="60" t="s">
        <v>17</v>
      </c>
      <c r="O14" s="59">
        <v>2.8139999999999998E-2</v>
      </c>
      <c r="P14" s="67" t="s">
        <v>17</v>
      </c>
      <c r="Q14" s="67" t="s">
        <v>17</v>
      </c>
      <c r="R14" s="66">
        <v>8.6180000000000007E-2</v>
      </c>
      <c r="S14" s="78" t="s">
        <v>17</v>
      </c>
      <c r="T14" s="63">
        <v>-2.3300603990000002E-2</v>
      </c>
      <c r="U14" s="61">
        <v>2.7382E-2</v>
      </c>
      <c r="V14" s="61">
        <v>9.7410999999999998E-2</v>
      </c>
      <c r="W14" s="61">
        <v>-5.4999999999999995E-5</v>
      </c>
      <c r="X14" s="60">
        <v>0.78619099999999997</v>
      </c>
      <c r="Y14" s="60">
        <v>0.50414400000000004</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264.00349999999997</v>
      </c>
      <c r="F15" s="60" t="s">
        <v>17</v>
      </c>
      <c r="G15" s="60" t="s">
        <v>17</v>
      </c>
      <c r="H15" s="60" t="s">
        <v>17</v>
      </c>
      <c r="I15" s="60" t="s">
        <v>17</v>
      </c>
      <c r="J15" s="64">
        <v>0.38290000000000002</v>
      </c>
      <c r="K15" s="60" t="s">
        <v>17</v>
      </c>
      <c r="L15" s="61">
        <v>14.199998000000001</v>
      </c>
      <c r="M15" s="60" t="s">
        <v>17</v>
      </c>
      <c r="N15" s="60" t="s">
        <v>17</v>
      </c>
      <c r="O15" s="61">
        <v>1.2805E-2</v>
      </c>
      <c r="P15" s="67" t="s">
        <v>17</v>
      </c>
      <c r="Q15" s="67" t="s">
        <v>17</v>
      </c>
      <c r="R15" s="66">
        <v>8.6180000000000007E-2</v>
      </c>
      <c r="S15" s="78" t="s">
        <v>17</v>
      </c>
      <c r="T15" s="63">
        <v>-2.3300603990000002E-2</v>
      </c>
      <c r="U15" s="61">
        <v>2.7382E-2</v>
      </c>
      <c r="V15" s="61">
        <v>9.7410999999999998E-2</v>
      </c>
      <c r="W15" s="60">
        <v>-5.4999999999999995E-5</v>
      </c>
      <c r="X15" s="60" t="s">
        <v>17</v>
      </c>
      <c r="Y15" s="60">
        <v>0.50414400000000004</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2.7382E-2</v>
      </c>
      <c r="V16" s="60">
        <v>6.4512E-2</v>
      </c>
      <c r="W16" s="60" t="s">
        <v>17</v>
      </c>
      <c r="X16" s="60" t="s">
        <v>17</v>
      </c>
      <c r="Y16" s="60" t="s">
        <v>17</v>
      </c>
      <c r="Z16" s="61" t="s">
        <v>17</v>
      </c>
      <c r="AA16" s="61">
        <v>3.170747</v>
      </c>
      <c r="AB16" s="60">
        <v>1.8067009999999999</v>
      </c>
      <c r="AC16" s="60" t="s">
        <v>17</v>
      </c>
      <c r="AD16" s="60" t="s">
        <v>17</v>
      </c>
      <c r="AE16" s="60" t="s">
        <v>17</v>
      </c>
      <c r="AF16" s="60" t="s">
        <v>17</v>
      </c>
    </row>
    <row r="17" spans="1:32" x14ac:dyDescent="0.35">
      <c r="A17" s="54" t="s">
        <v>29</v>
      </c>
      <c r="B17" s="53">
        <v>55</v>
      </c>
      <c r="C17" s="54"/>
      <c r="D17" s="77"/>
      <c r="E17" s="59">
        <v>533.125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2.7382E-2</v>
      </c>
      <c r="V17" s="60">
        <v>9.7410999999999998E-2</v>
      </c>
      <c r="W17" s="60" t="s">
        <v>17</v>
      </c>
      <c r="X17" s="60" t="s">
        <v>17</v>
      </c>
      <c r="Y17" s="60" t="s">
        <v>17</v>
      </c>
      <c r="Z17" s="60" t="s">
        <v>17</v>
      </c>
      <c r="AA17" s="60" t="s">
        <v>17</v>
      </c>
      <c r="AB17" s="64" t="s">
        <v>17</v>
      </c>
      <c r="AC17" s="64">
        <v>8.3599999999999994E-2</v>
      </c>
      <c r="AD17" s="64">
        <v>0.1527</v>
      </c>
      <c r="AE17" s="60">
        <v>0.2167</v>
      </c>
      <c r="AF17" s="60" t="s">
        <v>17</v>
      </c>
    </row>
    <row r="18" spans="1:32" x14ac:dyDescent="0.35">
      <c r="A18" s="54" t="s">
        <v>59</v>
      </c>
      <c r="B18" s="53">
        <v>25</v>
      </c>
      <c r="C18" s="53" t="s">
        <v>78</v>
      </c>
      <c r="D18" s="51" t="s">
        <v>79</v>
      </c>
      <c r="E18" s="61">
        <v>1225.0039630000001</v>
      </c>
      <c r="F18" s="60" t="s">
        <v>17</v>
      </c>
      <c r="G18" s="60" t="s">
        <v>17</v>
      </c>
      <c r="H18" s="60" t="s">
        <v>17</v>
      </c>
      <c r="I18" s="60" t="s">
        <v>17</v>
      </c>
      <c r="J18" s="60">
        <v>6.5253000000000005E-2</v>
      </c>
      <c r="K18" s="60" t="s">
        <v>17</v>
      </c>
      <c r="L18" s="61">
        <v>22.000043000000002</v>
      </c>
      <c r="M18" s="60" t="s">
        <v>17</v>
      </c>
      <c r="N18" s="60" t="s">
        <v>17</v>
      </c>
      <c r="O18" s="60" t="s">
        <v>17</v>
      </c>
      <c r="P18" s="66">
        <v>8.6180000000000007E-2</v>
      </c>
      <c r="Q18" s="62">
        <v>2.7179999999999999E-3</v>
      </c>
      <c r="R18" s="67" t="s">
        <v>17</v>
      </c>
      <c r="S18" s="78" t="s">
        <v>17</v>
      </c>
      <c r="T18" s="63">
        <v>-2.3300603990000002E-2</v>
      </c>
      <c r="U18" s="61">
        <v>2.7382E-2</v>
      </c>
      <c r="V18" s="60">
        <v>9.7410999999999998E-2</v>
      </c>
      <c r="W18" s="60" t="s">
        <v>17</v>
      </c>
      <c r="X18" s="60" t="s">
        <v>17</v>
      </c>
      <c r="Y18" s="61">
        <v>0.45171500000000003</v>
      </c>
      <c r="Z18" s="60">
        <v>16.4966468125</v>
      </c>
      <c r="AA18" s="60" t="s">
        <v>17</v>
      </c>
      <c r="AB18" s="60" t="s">
        <v>17</v>
      </c>
      <c r="AC18" s="60" t="s">
        <v>17</v>
      </c>
      <c r="AD18" s="60" t="s">
        <v>17</v>
      </c>
      <c r="AE18" s="60" t="s">
        <v>17</v>
      </c>
      <c r="AF18" s="60" t="s">
        <v>17</v>
      </c>
    </row>
    <row r="19" spans="1:32" x14ac:dyDescent="0.35">
      <c r="A19" s="54" t="s">
        <v>60</v>
      </c>
      <c r="B19" s="53">
        <v>26</v>
      </c>
      <c r="C19" s="53" t="s">
        <v>80</v>
      </c>
      <c r="D19" s="77"/>
      <c r="E19" s="59">
        <v>533.125</v>
      </c>
      <c r="F19" s="60" t="s">
        <v>17</v>
      </c>
      <c r="G19" s="60" t="s">
        <v>17</v>
      </c>
      <c r="H19" s="60" t="s">
        <v>17</v>
      </c>
      <c r="I19" s="60" t="s">
        <v>17</v>
      </c>
      <c r="J19" s="60">
        <v>0.15843099999999999</v>
      </c>
      <c r="K19" s="60" t="s">
        <v>17</v>
      </c>
      <c r="L19" s="60" t="s">
        <v>17</v>
      </c>
      <c r="M19" s="60" t="s">
        <v>17</v>
      </c>
      <c r="N19" s="60" t="s">
        <v>17</v>
      </c>
      <c r="O19" s="60" t="s">
        <v>17</v>
      </c>
      <c r="P19" s="66">
        <v>8.6180000000000007E-2</v>
      </c>
      <c r="Q19" s="62">
        <v>2.7179999999999999E-3</v>
      </c>
      <c r="R19" s="67" t="s">
        <v>17</v>
      </c>
      <c r="S19" s="78" t="s">
        <v>17</v>
      </c>
      <c r="T19" s="63">
        <v>-2.3300603990000002E-2</v>
      </c>
      <c r="U19" s="61">
        <v>2.7382E-2</v>
      </c>
      <c r="V19" s="60">
        <v>9.7410999999999998E-2</v>
      </c>
      <c r="W19" s="60" t="s">
        <v>17</v>
      </c>
      <c r="X19" s="60"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0.25786599999999998</v>
      </c>
      <c r="K20" s="60" t="s">
        <v>17</v>
      </c>
      <c r="L20" s="60" t="s">
        <v>17</v>
      </c>
      <c r="M20" s="64">
        <v>0.7</v>
      </c>
      <c r="N20" s="60" t="s">
        <v>17</v>
      </c>
      <c r="O20" s="60" t="s">
        <v>17</v>
      </c>
      <c r="P20" s="66">
        <v>8.6180000000000007E-2</v>
      </c>
      <c r="Q20" s="62">
        <v>2.7179999999999999E-3</v>
      </c>
      <c r="R20" s="66">
        <v>8.6180000000000007E-2</v>
      </c>
      <c r="S20" s="78" t="s">
        <v>17</v>
      </c>
      <c r="T20" s="63">
        <v>-2.3300603990000002E-2</v>
      </c>
      <c r="U20" s="61">
        <v>2.7382E-2</v>
      </c>
      <c r="V20" s="60">
        <v>9.7410999999999998E-2</v>
      </c>
      <c r="W20" s="60" t="s">
        <v>17</v>
      </c>
      <c r="X20" s="60" t="s">
        <v>17</v>
      </c>
      <c r="Y20" s="60">
        <v>0.50414400000000004</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258.00051300000001</v>
      </c>
      <c r="I21" s="60">
        <v>986.28125</v>
      </c>
      <c r="J21" s="60">
        <v>0.25786599999999998</v>
      </c>
      <c r="K21" s="60" t="s">
        <v>17</v>
      </c>
      <c r="L21" s="60" t="s">
        <v>17</v>
      </c>
      <c r="M21" s="60" t="s">
        <v>17</v>
      </c>
      <c r="N21" s="60" t="s">
        <v>17</v>
      </c>
      <c r="O21" s="60" t="s">
        <v>17</v>
      </c>
      <c r="P21" s="66">
        <v>8.6180000000000007E-2</v>
      </c>
      <c r="Q21" s="62">
        <v>2.7179999999999999E-3</v>
      </c>
      <c r="R21" s="66">
        <v>8.6180000000000007E-2</v>
      </c>
      <c r="S21" s="78" t="s">
        <v>17</v>
      </c>
      <c r="T21" s="63">
        <v>-2.3300603990000002E-2</v>
      </c>
      <c r="U21" s="61">
        <v>2.7382E-2</v>
      </c>
      <c r="V21" s="60">
        <v>9.7410999999999998E-2</v>
      </c>
      <c r="W21" s="60" t="s">
        <v>17</v>
      </c>
      <c r="X21" s="60" t="s">
        <v>17</v>
      </c>
      <c r="Y21" s="60">
        <v>0.50414400000000004</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0.95660800000000001</v>
      </c>
      <c r="K22" s="60" t="s">
        <v>17</v>
      </c>
      <c r="L22" s="60" t="s">
        <v>17</v>
      </c>
      <c r="M22" s="60" t="s">
        <v>17</v>
      </c>
      <c r="N22" s="60" t="s">
        <v>17</v>
      </c>
      <c r="O22" s="61">
        <v>2.9575000000000001E-2</v>
      </c>
      <c r="P22" s="67" t="s">
        <v>17</v>
      </c>
      <c r="Q22" s="67" t="s">
        <v>17</v>
      </c>
      <c r="R22" s="64">
        <v>8.6180000000000007E-2</v>
      </c>
      <c r="S22" s="78" t="s">
        <v>17</v>
      </c>
      <c r="T22" s="63">
        <v>-2.3300603990000002E-2</v>
      </c>
      <c r="U22" s="61">
        <v>2.7382E-2</v>
      </c>
      <c r="V22" s="61">
        <v>9.7410999999999998E-2</v>
      </c>
      <c r="W22" s="61">
        <v>-5.4999999999999995E-5</v>
      </c>
      <c r="X22" s="60">
        <v>0.78619099999999997</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0.95660800000000001</v>
      </c>
      <c r="K23" s="60" t="s">
        <v>17</v>
      </c>
      <c r="L23" s="60" t="s">
        <v>17</v>
      </c>
      <c r="M23" s="60" t="s">
        <v>17</v>
      </c>
      <c r="N23" s="60" t="s">
        <v>17</v>
      </c>
      <c r="O23" s="61">
        <v>5.1829E-2</v>
      </c>
      <c r="P23" s="67" t="s">
        <v>17</v>
      </c>
      <c r="Q23" s="67" t="s">
        <v>17</v>
      </c>
      <c r="R23" s="64">
        <v>8.6180000000000007E-2</v>
      </c>
      <c r="S23" s="78" t="s">
        <v>17</v>
      </c>
      <c r="T23" s="63">
        <v>-2.3300603990000002E-2</v>
      </c>
      <c r="U23" s="61">
        <v>2.7382E-2</v>
      </c>
      <c r="V23" s="61">
        <v>9.7410999999999998E-2</v>
      </c>
      <c r="W23" s="61">
        <v>-5.4999999999999995E-5</v>
      </c>
      <c r="X23" s="60">
        <v>0.78619099999999997</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1" t="s">
        <v>17</v>
      </c>
      <c r="AF24" s="60">
        <v>20.116797999999999</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1" t="s">
        <v>17</v>
      </c>
      <c r="AF25" s="60">
        <v>16.725659</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2/1/2023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874.99673800000005</v>
      </c>
      <c r="D13" s="81">
        <f>VLOOKUP($C$8,Inputs!$A$7:$AF$26,Inputs!$B$1)</f>
        <v>43</v>
      </c>
    </row>
    <row r="14" spans="1:13" x14ac:dyDescent="0.25">
      <c r="B14" s="13" t="s">
        <v>129</v>
      </c>
      <c r="C14" s="70">
        <f>VLOOKUP($C$8,Inputs!$A$7:$AF$26,Inputs!$L$1)</f>
        <v>29.441185000000001</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2.7382E-2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0.45145200000000002</v>
      </c>
      <c r="D26" s="100">
        <f>VLOOKUP($D$12,Inputs!$A$26:$AF$26,Inputs!$Y$1)</f>
        <v>65</v>
      </c>
    </row>
    <row r="27" spans="2:4" x14ac:dyDescent="0.25">
      <c r="B27" s="9" t="s">
        <v>128</v>
      </c>
      <c r="C27" s="102">
        <f>VLOOKUP($C$8,Inputs!$A$7:$AF$26,Inputs!$Z$1)</f>
        <v>16.579139376249998</v>
      </c>
      <c r="D27" s="82" t="str">
        <f>VLOOKUP($C$8,Inputs!$A$7:$AF$26,Inputs!$D$1)</f>
        <v>EGS-LV Firm - 43</v>
      </c>
    </row>
    <row r="28" spans="2:4" x14ac:dyDescent="0.25">
      <c r="B28" s="9" t="s">
        <v>126</v>
      </c>
      <c r="C28" s="101">
        <f>VLOOKUP($C$8,Inputs!$A$7:$AF$26,Inputs!$Q$1)</f>
        <v>2.7179999999999999E-3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x14ac:dyDescent="0.25">
      <c r="B49" s="27" t="str">
        <f>"Limited Firm Service:  D-2 Demand Rate of " &amp;Inputs!$Z$12&amp;" applies. See tariff page " &amp;Inputs!$Z$28&amp;"."</f>
        <v>Limited Firm Service:  D-2 Demand Rate of 8.248323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2/1/2023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16.725659</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2/1/2023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20.116797999999999</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2/1/2023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2.7382E-2</v>
      </c>
      <c r="D22" s="100">
        <f>VLOOKUP($D$12,Inputs!$A$26:$AF$26,Inputs!$U$1)</f>
        <v>105</v>
      </c>
    </row>
    <row r="23" spans="2:4" x14ac:dyDescent="0.25">
      <c r="B23" s="12" t="s">
        <v>1</v>
      </c>
      <c r="C23" s="76">
        <f>VLOOKUP($C$8,Inputs!$A$7:$AF$26,Inputs!$V$1)</f>
        <v>6.4512E-2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2/1/2023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533.125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8.3599999999999994E-2</v>
      </c>
      <c r="D16" s="100">
        <f>VLOOKUP($D$12,Inputs!$A$26:$AF$26,Inputs!$T$1)</f>
        <v>85</v>
      </c>
    </row>
    <row r="17" spans="2:4" x14ac:dyDescent="0.25">
      <c r="B17" s="95" t="s">
        <v>98</v>
      </c>
      <c r="C17" s="93">
        <f>VLOOKUP($C$8,Inputs!$A$7:$AF$26,Inputs!$AD$1)</f>
        <v>0.1527</v>
      </c>
      <c r="D17" s="100">
        <f>VLOOKUP($D$12,Inputs!$A$26:$AF$26,Inputs!$T$1)</f>
        <v>85</v>
      </c>
    </row>
    <row r="18" spans="2:4" x14ac:dyDescent="0.25">
      <c r="B18" s="95" t="s">
        <v>99</v>
      </c>
      <c r="C18" s="93">
        <f>VLOOKUP($C$8,Inputs!$A$7:$AF$26,Inputs!$AE$1)</f>
        <v>0.2167</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2.7382E-2</v>
      </c>
      <c r="D24" s="100">
        <f>VLOOKUP($D$12,Inputs!$A$26:$AF$26,Inputs!$U$1)</f>
        <v>105</v>
      </c>
    </row>
    <row r="25" spans="2:4" x14ac:dyDescent="0.25">
      <c r="B25" s="12" t="s">
        <v>1</v>
      </c>
      <c r="C25" s="76">
        <f>VLOOKUP($C$8,Inputs!$A$7:$AF$26,Inputs!$V$1)</f>
        <v>9.7410999999999998E-2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topLeftCell="A13"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2/1/2023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0.25786599999999998</v>
      </c>
      <c r="D16" s="94" t="str">
        <f>VLOOKUP($D$12,Inputs!$A$26:$AF$26,Inputs!$J$1)</f>
        <v>NGV - 60</v>
      </c>
      <c r="E16" s="2"/>
      <c r="F16" s="2"/>
      <c r="G16" s="2"/>
      <c r="H16" s="2"/>
      <c r="I16" s="2"/>
      <c r="J16" s="2"/>
      <c r="K16" s="2"/>
    </row>
    <row r="17" spans="2:11" x14ac:dyDescent="0.25">
      <c r="B17" s="9" t="s">
        <v>134</v>
      </c>
      <c r="C17" s="69">
        <f>VLOOKUP($C$8,Inputs!$A$7:$R$26,Inputs!$M$1)</f>
        <v>0.7</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-2.3300603990000002E-2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2.7382E-2</v>
      </c>
      <c r="D22" s="100">
        <f>VLOOKUP($D$12,Inputs!$A$26:$AF$26,Inputs!$U$1)</f>
        <v>105</v>
      </c>
      <c r="E22" s="2"/>
      <c r="F22" s="2"/>
      <c r="G22" s="96"/>
      <c r="H22" s="96"/>
      <c r="I22" s="96"/>
      <c r="J22" s="2"/>
      <c r="K22" s="2"/>
    </row>
    <row r="23" spans="2:11" x14ac:dyDescent="0.25">
      <c r="B23" s="12" t="s">
        <v>1</v>
      </c>
      <c r="C23" s="7">
        <f>VLOOKUP($C$8,Inputs!$A$7:$AF$26,Inputs!$V$1)</f>
        <v>9.7410999999999998E-2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0.50414400000000004</v>
      </c>
      <c r="D26" s="100">
        <f>VLOOKUP($D$12,Inputs!$A$26:$AF$26,Inputs!$Y$1)</f>
        <v>65</v>
      </c>
      <c r="E26" s="2"/>
      <c r="F26" s="2"/>
      <c r="G26" s="2"/>
      <c r="H26" s="2"/>
      <c r="I26" s="2"/>
      <c r="J26" s="2"/>
      <c r="K26" s="2"/>
    </row>
    <row r="27" spans="2:11" x14ac:dyDescent="0.25">
      <c r="B27" s="9" t="s">
        <v>91</v>
      </c>
      <c r="C27" s="69">
        <f>VLOOKUP($C$8,Inputs!$A$7:$AF$26,Inputs!$R$1)</f>
        <v>8.6180000000000007E-2</v>
      </c>
      <c r="D27" s="100">
        <f>VLOOKUP($D$12,Inputs!$A$26:$AF$26,Inputs!$R$1)</f>
        <v>92</v>
      </c>
      <c r="E27" s="2"/>
      <c r="F27" s="2"/>
      <c r="G27" s="2"/>
      <c r="H27" s="2"/>
      <c r="I27" s="2"/>
      <c r="J27" s="2"/>
      <c r="K27" s="2"/>
    </row>
    <row r="28" spans="2:11" x14ac:dyDescent="0.25">
      <c r="B28" s="9" t="s">
        <v>126</v>
      </c>
      <c r="C28" s="101">
        <f>VLOOKUP($C$8,Inputs!$A$7:$AF$26,Inputs!$Q$1)</f>
        <v>2.7179999999999999E-3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0.08618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2/1/2023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258.00051300000001</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0.25786599999999998</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-2.3300603990000002E-2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2.7382E-2</v>
      </c>
      <c r="D25" s="100">
        <f>VLOOKUP($D$12,Inputs!$A$26:$AF$26,Inputs!$U$1)</f>
        <v>105</v>
      </c>
      <c r="E25" s="2"/>
      <c r="F25" s="2"/>
      <c r="G25" s="96"/>
      <c r="H25" s="96"/>
      <c r="I25" s="96"/>
      <c r="J25" s="2"/>
      <c r="K25" s="2"/>
    </row>
    <row r="26" spans="2:11" x14ac:dyDescent="0.25">
      <c r="B26" s="12" t="s">
        <v>1</v>
      </c>
      <c r="C26" s="7">
        <f>VLOOKUP($C$8,Inputs!$A$7:$AF$26,Inputs!$V$1)</f>
        <v>9.7410999999999998E-2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0.50414400000000004</v>
      </c>
      <c r="D29" s="100">
        <f>VLOOKUP($D$12,Inputs!$A$26:$AF$26,Inputs!$Y$1)</f>
        <v>65</v>
      </c>
      <c r="E29" s="2"/>
      <c r="F29" s="2"/>
      <c r="G29" s="2"/>
      <c r="H29" s="2"/>
      <c r="I29" s="2"/>
      <c r="J29" s="2"/>
      <c r="K29" s="2"/>
    </row>
    <row r="30" spans="2:11" x14ac:dyDescent="0.25">
      <c r="B30" s="9" t="s">
        <v>91</v>
      </c>
      <c r="C30" s="69">
        <f>VLOOKUP($C$8,Inputs!$A$7:$AF$26,Inputs!$R$1)</f>
        <v>8.6180000000000007E-2</v>
      </c>
      <c r="D30" s="100">
        <f>VLOOKUP($D$12,Inputs!$A$26:$AF$26,Inputs!$R$1)</f>
        <v>92</v>
      </c>
      <c r="E30" s="2"/>
      <c r="F30" s="2"/>
      <c r="G30" s="2"/>
      <c r="H30" s="2"/>
      <c r="I30" s="2"/>
      <c r="J30" s="2"/>
      <c r="K30" s="2"/>
    </row>
    <row r="31" spans="2:11" x14ac:dyDescent="0.25">
      <c r="B31" s="9" t="s">
        <v>126</v>
      </c>
      <c r="C31" s="69">
        <f>VLOOKUP($C$8,Inputs!$A$7:$AF$26,Inputs!$Q$1)</f>
        <v>2.7179999999999999E-3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0.08618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topLeftCell="A7" zoomScale="90" zoomScaleNormal="90" workbookViewId="0">
      <selection activeCell="C37" sqref="C37"/>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2/1/2023</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0.95660800000000001</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-2.3300603990000002E-2</v>
      </c>
      <c r="D18" s="100">
        <f>VLOOKUP($D$12,Inputs!$A$26:$AF$26,Inputs!$T$1)</f>
        <v>85</v>
      </c>
      <c r="E18" s="2"/>
      <c r="F18" s="2"/>
      <c r="G18" s="2"/>
      <c r="H18" s="2"/>
      <c r="I18" s="2"/>
      <c r="J18" s="2"/>
      <c r="K18" s="2"/>
    </row>
    <row r="19" spans="2:11" x14ac:dyDescent="0.25">
      <c r="B19" s="13" t="s">
        <v>12</v>
      </c>
      <c r="C19" s="7">
        <f>VLOOKUP($C$8,Inputs!$A$7:$AF$26,Inputs!$O$1)</f>
        <v>2.9575000000000001E-2</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2.7382E-2</v>
      </c>
      <c r="D21" s="100">
        <f>VLOOKUP($D$12,Inputs!$A$26:$AF$26,Inputs!$U$1)</f>
        <v>105</v>
      </c>
      <c r="E21" s="2"/>
      <c r="F21" s="2"/>
      <c r="G21" s="2"/>
      <c r="H21" s="2"/>
      <c r="I21" s="2"/>
      <c r="J21" s="2"/>
      <c r="K21" s="2"/>
    </row>
    <row r="22" spans="2:11" x14ac:dyDescent="0.25">
      <c r="B22" s="12" t="s">
        <v>1</v>
      </c>
      <c r="C22" s="7">
        <f>VLOOKUP($C$8,Inputs!$A$7:$AF$26,Inputs!$V$1)</f>
        <v>9.7410999999999998E-2</v>
      </c>
      <c r="D22" s="94" t="str">
        <f>VLOOKUP($D$12,Inputs!$A$26:$AF$26,Inputs!$V$1)</f>
        <v>75 &amp; 76</v>
      </c>
      <c r="E22" s="2"/>
      <c r="F22" s="2"/>
      <c r="G22" s="2"/>
      <c r="H22" s="2"/>
      <c r="I22" s="2"/>
      <c r="J22" s="2"/>
      <c r="K22" s="2"/>
    </row>
    <row r="23" spans="2:11" x14ac:dyDescent="0.25">
      <c r="B23" s="12" t="s">
        <v>93</v>
      </c>
      <c r="C23" s="122">
        <f>VLOOKUP($C$8,Inputs!$A$7:$AF$26,Inputs!$W$1)</f>
        <v>-5.4999999999999995E-5</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0.78619099999999997</v>
      </c>
      <c r="D25" s="100">
        <f>VLOOKUP($D$12,Inputs!$A$26:$AF$26,Inputs!$X$1)</f>
        <v>65</v>
      </c>
      <c r="E25" s="2"/>
      <c r="F25" s="2"/>
      <c r="G25" s="2"/>
      <c r="H25" s="2"/>
      <c r="I25" s="2"/>
      <c r="J25" s="2"/>
      <c r="K25" s="2"/>
    </row>
    <row r="26" spans="2:11" x14ac:dyDescent="0.25">
      <c r="B26" s="9" t="s">
        <v>91</v>
      </c>
      <c r="C26" s="69">
        <f>VLOOKUP($C$8,Inputs!$A$7:$AF$26,Inputs!$R$1)</f>
        <v>8.6180000000000007E-2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0.051829.</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D23" sqref="D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2/1/2023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40.496174999999994</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0.77109799999999995</v>
      </c>
      <c r="D16" s="82" t="str">
        <f>VLOOKUP($C$8,Inputs!$A$7:$AF$26,Inputs!$C$1)</f>
        <v>GSG- App A pg 3</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
        <f>VLOOKUP($C$8,Inputs!$A$7:$AF$26,Inputs!$O$1)</f>
        <v>2.8139999999999998E-2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2.7382E-2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122">
        <f>VLOOKUP($C$8,Inputs!$A$7:$AF$26,Inputs!$W$1)</f>
        <v>-5.4999999999999995E-5</v>
      </c>
      <c r="D23" s="94">
        <f>VLOOKUP($D$12,Inputs!$A$26:$AF$26,Inputs!$W$1)</f>
        <v>71</v>
      </c>
    </row>
    <row r="24" spans="2:4" ht="13" x14ac:dyDescent="0.3">
      <c r="B24" s="11" t="s">
        <v>14</v>
      </c>
      <c r="D24" s="83"/>
    </row>
    <row r="25" spans="2:4" x14ac:dyDescent="0.25">
      <c r="B25" s="9" t="s">
        <v>34</v>
      </c>
      <c r="C25" s="69">
        <f>VLOOKUP($C$8,Inputs!$A$7:$AF$26,Inputs!$X$1)</f>
        <v>0.78619099999999997</v>
      </c>
      <c r="D25" s="100">
        <f>VLOOKUP($D$12,Inputs!$A$26:$AF$26,Inputs!$X$1)</f>
        <v>65</v>
      </c>
    </row>
    <row r="26" spans="2:4" x14ac:dyDescent="0.25">
      <c r="B26" s="9" t="s">
        <v>39</v>
      </c>
      <c r="C26" s="69">
        <f>VLOOKUP($C$8,Inputs!$A$7:$AF$26,Inputs!$Y$1)</f>
        <v>0.50414400000000004</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2/1/2023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264.00349999999997</v>
      </c>
      <c r="D13" s="81">
        <f>VLOOKUP($C$8,Inputs!$A$7:$AF$26,Inputs!$B$1)</f>
        <v>14</v>
      </c>
    </row>
    <row r="14" spans="1:13" x14ac:dyDescent="0.25">
      <c r="B14" s="13" t="s">
        <v>129</v>
      </c>
      <c r="C14" s="70">
        <f>VLOOKUP($C$8,Inputs!$A$7:$AF$26,Inputs!$L$1)</f>
        <v>14.199998000000001</v>
      </c>
      <c r="D14" s="82" t="str">
        <f>VLOOKUP($C$8,Inputs!$A$7:$AF$26,Inputs!$D$1)</f>
        <v>GSG-LV - 14</v>
      </c>
    </row>
    <row r="15" spans="1:13" ht="13" x14ac:dyDescent="0.3">
      <c r="B15" s="14" t="s">
        <v>4</v>
      </c>
      <c r="C15" s="2"/>
      <c r="D15" s="83"/>
    </row>
    <row r="16" spans="1:13" x14ac:dyDescent="0.25">
      <c r="B16" s="9" t="s">
        <v>119</v>
      </c>
      <c r="C16" s="69">
        <f>VLOOKUP($C$8,Inputs!$A$7:$AF$26,Inputs!$J$1)</f>
        <v>0.38290000000000002</v>
      </c>
      <c r="D16" s="82" t="str">
        <f>VLOOKUP($C$8,Inputs!$A$7:$AF$26,Inputs!$C$1)</f>
        <v>GSG-LV- App A pg 4</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
        <f>VLOOKUP($C$8,Inputs!$A$7:$AF$26,Inputs!$O$1)</f>
        <v>1.2805E-2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2.7382E-2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122">
        <f>VLOOKUP($C$8,Inputs!$A$7:$AF$26,Inputs!$W$1)</f>
        <v>-5.4999999999999995E-5</v>
      </c>
      <c r="D23" s="94">
        <f>VLOOKUP($D$12,Inputs!$A$26:$AF$26,Inputs!$W$1)</f>
        <v>71</v>
      </c>
    </row>
    <row r="24" spans="2:4" ht="13" x14ac:dyDescent="0.3">
      <c r="B24" s="11" t="s">
        <v>14</v>
      </c>
      <c r="D24" s="83"/>
    </row>
    <row r="25" spans="2:4" x14ac:dyDescent="0.25">
      <c r="B25" s="9" t="s">
        <v>39</v>
      </c>
      <c r="C25" s="69">
        <f>VLOOKUP($C$8,Inputs!$A$7:$AF$26,Inputs!$Y$1)</f>
        <v>0.50414400000000004</v>
      </c>
      <c r="D25" s="100">
        <f>VLOOKUP($D$12,Inputs!$A$26:$AF$26,Inputs!$Y$1)</f>
        <v>65</v>
      </c>
    </row>
    <row r="26" spans="2:4" x14ac:dyDescent="0.25">
      <c r="B26" s="9" t="s">
        <v>91</v>
      </c>
      <c r="C26" s="69">
        <f>VLOOKUP($C$8,Inputs!$A$7:$AF$26,Inputs!$R$1)</f>
        <v>8.6180000000000007E-2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2/1/2023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874.99673800000005</v>
      </c>
      <c r="D13" s="81">
        <f>VLOOKUP($C$8,Inputs!$A$7:$AF$26,Inputs!$B$1)</f>
        <v>18</v>
      </c>
    </row>
    <row r="14" spans="1:13" x14ac:dyDescent="0.25">
      <c r="B14" s="13" t="s">
        <v>129</v>
      </c>
      <c r="C14" s="70">
        <f>VLOOKUP($C$8,Inputs!$A$7:$AF$26,Inputs!$L$1)</f>
        <v>37.000048</v>
      </c>
      <c r="D14" s="82" t="str">
        <f>VLOOKUP($C$8,Inputs!$A$7:$AF$26,Inputs!$D$1)</f>
        <v>CTS Firm - 18</v>
      </c>
    </row>
    <row r="15" spans="1:13" ht="13" x14ac:dyDescent="0.3">
      <c r="B15" s="14" t="s">
        <v>4</v>
      </c>
      <c r="C15" s="2"/>
      <c r="D15" s="83"/>
    </row>
    <row r="16" spans="1:13" x14ac:dyDescent="0.25">
      <c r="B16" s="9" t="s">
        <v>119</v>
      </c>
      <c r="C16" s="69">
        <f>VLOOKUP($C$8,Inputs!$A$7:$AF$26,Inputs!$J$1)</f>
        <v>9.7173999999999996E-2</v>
      </c>
      <c r="D16" s="81" t="str">
        <f>VLOOKUP($C$8,Inputs!$A$7:$AF$26,Inputs!$C$1)</f>
        <v>CTS - App  A pg 5</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2.7382E-2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2.7179999999999999E-3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533.125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0.08618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2/1/2023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1225.0039630000001</v>
      </c>
      <c r="D13" s="81">
        <f>VLOOKUP($C$8,Inputs!$A$7:$AF$26,Inputs!$B$1)</f>
        <v>25</v>
      </c>
    </row>
    <row r="14" spans="1:13" x14ac:dyDescent="0.25">
      <c r="B14" s="13" t="s">
        <v>129</v>
      </c>
      <c r="C14" s="70">
        <f>VLOOKUP($C$8,Inputs!$A$7:$AF$26,Inputs!$L$1)</f>
        <v>22.000043000000002</v>
      </c>
      <c r="D14" s="82" t="str">
        <f>VLOOKUP($C$8,Inputs!$A$7:$AF$26,Inputs!$D$1)</f>
        <v>LVS Firm - 25</v>
      </c>
    </row>
    <row r="15" spans="1:13" ht="13" x14ac:dyDescent="0.3">
      <c r="B15" s="14" t="s">
        <v>4</v>
      </c>
      <c r="C15" s="2"/>
      <c r="D15" s="83"/>
    </row>
    <row r="16" spans="1:13" x14ac:dyDescent="0.25">
      <c r="B16" s="9" t="s">
        <v>119</v>
      </c>
      <c r="C16" s="70">
        <f>VLOOKUP($C$8,Inputs!$A$7:$AF$26,Inputs!$J$1)</f>
        <v>6.5253000000000005E-2</v>
      </c>
      <c r="D16" s="81" t="str">
        <f>VLOOKUP($C$8,Inputs!$A$7:$AF$26,Inputs!$C$1)</f>
        <v>LVS - App A pg 6</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2.7382E-2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0.45171500000000003</v>
      </c>
      <c r="D25" s="100">
        <f>VLOOKUP($D$12,Inputs!$A$26:$AF$26,Inputs!$Y$1)</f>
        <v>65</v>
      </c>
    </row>
    <row r="26" spans="2:4" x14ac:dyDescent="0.25">
      <c r="B26" s="9" t="s">
        <v>128</v>
      </c>
      <c r="C26" s="102">
        <f>VLOOKUP($C$8,Inputs!$A$7:$AF$26,Inputs!$Z$1)</f>
        <v>16.4966468125</v>
      </c>
      <c r="D26" s="94" t="str">
        <f>VLOOKUP($D$12,Inputs!$A$26:$AF$26,Inputs!$Z$1)</f>
        <v>LVS Firm - 25</v>
      </c>
    </row>
    <row r="27" spans="2:4" x14ac:dyDescent="0.25">
      <c r="B27" s="9" t="s">
        <v>126</v>
      </c>
      <c r="C27" s="101">
        <f>VLOOKUP($C$8,Inputs!$A$7:$AF$26,Inputs!$Q$1)</f>
        <v>2.7179999999999999E-3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533.125 and Base Rate of 0.158431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2/1/2023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2.7382E-2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0.34828100000000001</v>
      </c>
      <c r="D26" s="100">
        <f>VLOOKUP($D$12,Inputs!$A$26:$AF$26,Inputs!$Y$1)</f>
        <v>65</v>
      </c>
    </row>
    <row r="27" spans="2:4" x14ac:dyDescent="0.25">
      <c r="B27" s="9" t="s">
        <v>128</v>
      </c>
      <c r="C27" s="102">
        <f>VLOOKUP($C$8,Inputs!$A$7:$AF$26,Inputs!$Z$1)</f>
        <v>8.248323000000001</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2/1/2023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10.502563</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0.19240099999999999</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2.7382E-2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0.78619099999999997</v>
      </c>
      <c r="D26" s="100">
        <f>VLOOKUP($D$12,Inputs!$A$26:$AF$26,Inputs!$X$1)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16" t="s">
        <v>10</v>
      </c>
      <c r="B2" s="117"/>
      <c r="C2" s="117"/>
      <c r="D2" s="117"/>
      <c r="E2" s="117"/>
      <c r="F2" s="117"/>
      <c r="G2" s="117"/>
      <c r="H2" s="118"/>
      <c r="I2" s="24"/>
      <c r="J2" s="24"/>
      <c r="K2" s="24"/>
      <c r="L2" s="23"/>
      <c r="M2" s="23"/>
    </row>
    <row r="3" spans="1:13" ht="42.65" customHeight="1" thickBot="1" x14ac:dyDescent="0.3">
      <c r="A3" s="119"/>
      <c r="B3" s="120"/>
      <c r="C3" s="120"/>
      <c r="D3" s="120"/>
      <c r="E3" s="120"/>
      <c r="F3" s="120"/>
      <c r="G3" s="120"/>
      <c r="H3" s="121"/>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2/1/2023</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91.996049999999997</v>
      </c>
      <c r="D13" s="81">
        <f>VLOOKUP($C$8,Inputs!$A$7:$AF$26,Inputs!$B$1)</f>
        <v>38</v>
      </c>
    </row>
    <row r="14" spans="1:13" x14ac:dyDescent="0.25">
      <c r="B14" s="13" t="s">
        <v>129</v>
      </c>
      <c r="C14" s="70">
        <f>VLOOKUP($C$8,Inputs!$A$7:$AF$26,Inputs!$L$1)</f>
        <v>9.7500029999999995</v>
      </c>
      <c r="D14" s="81">
        <f>VLOOKUP($C$8,Inputs!$A$7:$AF$26,Inputs!$B$1)</f>
        <v>38</v>
      </c>
    </row>
    <row r="15" spans="1:13" ht="13" x14ac:dyDescent="0.3">
      <c r="B15" s="14" t="s">
        <v>4</v>
      </c>
      <c r="C15" s="2"/>
      <c r="D15" s="83"/>
    </row>
    <row r="16" spans="1:13" x14ac:dyDescent="0.25">
      <c r="B16" s="9" t="s">
        <v>133</v>
      </c>
      <c r="C16" s="70">
        <f>VLOOKUP($C$8,Inputs!$A$7:$AF$26,Inputs!$K$1)</f>
        <v>0.147281</v>
      </c>
      <c r="D16" s="82" t="str">
        <f>VLOOKUP($C$8,Inputs!$A$7:$AF$26,Inputs!$C$1)</f>
        <v>EGS-Com&amp;Ind - App A pg 9</v>
      </c>
    </row>
    <row r="17" spans="2:4" x14ac:dyDescent="0.25">
      <c r="B17" s="9" t="s">
        <v>137</v>
      </c>
      <c r="C17" s="70">
        <f>VLOOKUP($C$8,Inputs!$A$7:$AF$26,Inputs!$J$1)</f>
        <v>0.17926900000000001</v>
      </c>
      <c r="D17" s="82" t="str">
        <f>VLOOKUP($C$8,Inputs!$A$7:$AF$26,Inputs!$C$1)</f>
        <v>EGS-Com&amp;Ind - App A pg 9</v>
      </c>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2.7382E-2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0.50414400000000004</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2023-09-04T18:02:41Z</dcterms:modified>
</cp:coreProperties>
</file>