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October 30, 2023 (July - Sept)/"/>
    </mc:Choice>
  </mc:AlternateContent>
  <xr:revisionPtr revIDLastSave="10" documentId="8_{146AADAD-612E-4D96-BD79-3B2F7FC98A0D}" xr6:coauthVersionLast="47" xr6:coauthVersionMax="47" xr10:uidLastSave="{9147872C-4C30-49F9-A376-4A2F6E616618}"/>
  <bookViews>
    <workbookView xWindow="-110" yWindow="-110" windowWidth="19420" windowHeight="1042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<sst xmlns="http://schemas.openxmlformats.org/spreadsheetml/2006/main" count="1110" uniqueCount="148">
  <si>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</si>
  <si>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</si>
  <si>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</si>
  <si>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</si>
  <si>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</si>
  <si>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</si>
  <si>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</si>
  <si>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</si>
  <si>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</si>
  <si>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</si>
  <si>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</si>
  <si>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</si>
  <si>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</si>
  <si>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</si>
  <si>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</si>
  <si>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</si>
  <si>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</si>
  <si>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</si>
  <si>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</si>
  <si>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</si>
  <si>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</si>
  <si>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</si>
  <si>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</si>
  <si>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</si>
  <si>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</si>
  <si>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</si>
  <si>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</si>
  <si>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</si>
  <si>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</si>
  <si>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</si>
  <si>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</si>
  <si>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</si>
  <si>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</si>
  <si>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</si>
  <si>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</si>
  <si>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</si>
  <si>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</si>
  <si>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</si>
  <si>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</si>
  <si>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</si>
  <si>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</si>
  <si>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</si>
  <si>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</si>
  <si>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</si>
  <si>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</si>
  <si>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</si>
  <si>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</si>
  <si>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</si>
  <si>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</si>
  <si>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</si>
  <si>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</si>
  <si>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</si>
  <si>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</si>
  <si>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</si>
  <si>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</si>
  <si>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</si>
  <si>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</si>
  <si>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</si>
  <si>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</si>
  <si>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</si>
  <si>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</si>
  <si>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</si>
  <si>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</si>
  <si>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</si>
  <si>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</si>
  <si>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</si>
  <si>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</si>
  <si>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</si>
  <si>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</si>
  <si>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</si>
  <si>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</si>
  <si>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</si>
  <si>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</si>
  <si>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</si>
  <si>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</si>
  <si>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</si>
  <si>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</si>
  <si>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</si>
  <si>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</si>
  <si>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</si>
  <si>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</si>
  <si>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</si>
  <si>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</si>
  <si>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</si>
  <si>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</si>
  <si>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</si>
  <si>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</si>
  <si>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</si>
  <si>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</si>
  <si>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</si>
  <si>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</si>
  <si>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</si>
  <si>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</si>
  <si>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</si>
  <si>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</si>
  <si>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</si>
  <si>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</si>
  <si>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</si>
  <si>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</si>
  <si>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</si>
  <si>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</si>
  <si>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</si>
  <si>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</si>
  <si>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</si>
  <si>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</si>
  <si>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</si>
  <si>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</si>
  <si>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</si>
  <si>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</si>
  <si>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</si>
  <si>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</si>
  <si>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</si>
  <si>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</si>
  <si>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</si>
  <si>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</si>
  <si>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</si>
  <si>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</si>
  <si>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</si>
  <si>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</si>
  <si>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</si>
  <si>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</si>
  <si>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</si>
  <si>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</si>
  <si>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</si>
  <si>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</si>
  <si>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</si>
  <si>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</si>
  <si>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</si>
  <si>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</si>
  <si>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</si>
  <si>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</si>
  <si>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</si>
  <si>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</si>
  <si>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</si>
  <si>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</si>
  <si>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</si>
  <si>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</si>
  <si>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</si>
  <si>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</si>
  <si>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</si>
  <si>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</si>
  <si>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</si>
  <si>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</si>
  <si>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</si>
  <si>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</si>
  <si>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</si>
  <si>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</si>
  <si>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07/1/2019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</si>
</sst>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E7" sqref="E7"/>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0.8164062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6.5921999999999994E-2</v>
      </c>
      <c r="K7" s="60" t="s">
        <v>17</v>
      </c>
      <c r="L7" s="61">
        <v>30.553927000000002</v>
      </c>
      <c r="M7" s="60" t="s">
        <v>17</v>
      </c>
      <c r="N7" s="60" t="s">
        <v>17</v>
      </c>
      <c r="O7" s="60" t="s">
        <v>17</v>
      </c>
      <c r="P7" s="66">
        <v>3.3850999999999999E-2</v>
      </c>
      <c r="Q7" s="62">
        <v>3.0739999999999999E-3</v>
      </c>
      <c r="R7" s="60" t="s">
        <v>17</v>
      </c>
      <c r="S7" s="78" t="s">
        <v>17</v>
      </c>
      <c r="T7" s="63">
        <v>-1.3042999999999999E-2</v>
      </c>
      <c r="U7" s="61">
        <v>1.4404999999999999E-2</v>
      </c>
      <c r="V7" s="60">
        <v>7.0780999999999997E-2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3.3850999999999999E-2</v>
      </c>
      <c r="Q8" s="62">
        <v>3.0739999999999999E-3</v>
      </c>
      <c r="R8" s="60" t="s">
        <v>17</v>
      </c>
      <c r="S8" s="78" t="s">
        <v>17</v>
      </c>
      <c r="T8" s="63">
        <v>-1.3042999999999999E-2</v>
      </c>
      <c r="U8" s="61">
        <v>1.4404999999999999E-2</v>
      </c>
      <c r="V8" s="60">
        <v>7.0780999999999997E-2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0.138294</v>
      </c>
      <c r="K9" s="60">
        <v>0.106306</v>
      </c>
      <c r="L9" s="61">
        <v>8.3628119999999999</v>
      </c>
      <c r="M9" s="60" t="s">
        <v>17</v>
      </c>
      <c r="N9" s="60" t="s">
        <v>17</v>
      </c>
      <c r="O9" s="60" t="s">
        <v>17</v>
      </c>
      <c r="P9" s="60" t="s">
        <v>17</v>
      </c>
      <c r="Q9" s="60" t="s">
        <v>17</v>
      </c>
      <c r="R9" s="66">
        <v>3.3850999999999999E-2</v>
      </c>
      <c r="S9" s="78" t="s">
        <v>17</v>
      </c>
      <c r="T9" s="63">
        <v>-1.3042999999999999E-2</v>
      </c>
      <c r="U9" s="61">
        <v>1.4404999999999999E-2</v>
      </c>
      <c r="V9" s="60">
        <v>7.0780999999999997E-2</v>
      </c>
      <c r="W9" s="60" t="s">
        <v>17</v>
      </c>
      <c r="X9" s="60" t="s">
        <v>17</v>
      </c>
      <c r="Y9" s="60">
        <v>0.36919200000000002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3.3850999999999999E-2</v>
      </c>
      <c r="S10" s="78" t="s">
        <v>17</v>
      </c>
      <c r="T10" s="63">
        <v>-1.3042999999999999E-2</v>
      </c>
      <c r="U10" s="61">
        <v>1.4404999999999999E-2</v>
      </c>
      <c r="V10" s="60">
        <v>7.0780999999999997E-2</v>
      </c>
      <c r="W10" s="119" t="s">
        <v>17</v>
      </c>
      <c r="X10" s="60">
        <v>0.54359100000000005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23.956685</v>
      </c>
      <c r="M11" s="60" t="s">
        <v>17</v>
      </c>
      <c r="N11" s="60" t="s">
        <v>17</v>
      </c>
      <c r="O11" s="60" t="s">
        <v>17</v>
      </c>
      <c r="P11" s="66">
        <v>3.3850999999999999E-2</v>
      </c>
      <c r="Q11" s="62">
        <v>3.0739999999999999E-3</v>
      </c>
      <c r="R11" s="67" t="s">
        <v>17</v>
      </c>
      <c r="S11" s="78" t="s">
        <v>17</v>
      </c>
      <c r="T11" s="63">
        <v>-1.3042999999999999E-2</v>
      </c>
      <c r="U11" s="61">
        <v>1.4404999999999999E-2</v>
      </c>
      <c r="V11" s="60">
        <v>7.0780999999999997E-2</v>
      </c>
      <c r="W11" s="60" t="s">
        <v>17</v>
      </c>
      <c r="X11" s="60" t="s">
        <v>17</v>
      </c>
      <c r="Y11" s="64">
        <v>0.32012800000000002</v>
      </c>
      <c r="Z11" s="60">
        <v>15.437519995068806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3.3850999999999999E-2</v>
      </c>
      <c r="Q12" s="62">
        <v>3.0739999999999999E-3</v>
      </c>
      <c r="R12" s="67" t="s">
        <v>17</v>
      </c>
      <c r="S12" s="78" t="s">
        <v>17</v>
      </c>
      <c r="T12" s="63">
        <v>-1.3042999999999999E-2</v>
      </c>
      <c r="U12" s="61">
        <v>1.4404999999999999E-2</v>
      </c>
      <c r="V12" s="60">
        <v>7.0780999999999997E-2</v>
      </c>
      <c r="W12" s="60" t="s">
        <v>17</v>
      </c>
      <c r="X12" s="60" t="s">
        <v>17</v>
      </c>
      <c r="Y12" s="60">
        <v>0.34418900000000002</v>
      </c>
      <c r="Z12" s="60">
        <v>7.8674773135249998</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7.0780999999999997E-2</v>
      </c>
      <c r="W13" s="60" t="s">
        <v>17</v>
      </c>
      <c r="X13" s="60" t="s">
        <v>17</v>
      </c>
      <c r="Y13" s="60">
        <v>0.24732799999999999</v>
      </c>
      <c r="Z13" s="60">
        <v>7.8674773135249998</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0.58119500000000002</v>
      </c>
      <c r="K14" s="60" t="s">
        <v>17</v>
      </c>
      <c r="L14" s="60" t="s">
        <v>17</v>
      </c>
      <c r="M14" s="60" t="s">
        <v>17</v>
      </c>
      <c r="N14" s="60" t="s">
        <v>17</v>
      </c>
      <c r="O14" s="59">
        <v>-2.6000000000000002E-5</v>
      </c>
      <c r="P14" s="67" t="s">
        <v>17</v>
      </c>
      <c r="Q14" s="67" t="s">
        <v>17</v>
      </c>
      <c r="R14" s="66">
        <v>3.3850999999999999E-2</v>
      </c>
      <c r="S14" s="78" t="s">
        <v>17</v>
      </c>
      <c r="T14" s="63">
        <v>-1.3042999999999999E-2</v>
      </c>
      <c r="U14" s="61">
        <v>1.4404999999999999E-2</v>
      </c>
      <c r="V14" s="61">
        <v>7.0780999999999997E-2</v>
      </c>
      <c r="W14" s="117">
        <v>2.0660000000000001E-3</v>
      </c>
      <c r="X14" s="60">
        <v>0.54359100000000005</v>
      </c>
      <c r="Y14" s="60">
        <v>0.36919200000000002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0.29018699999999997</v>
      </c>
      <c r="K15" s="60" t="s">
        <v>17</v>
      </c>
      <c r="L15" s="61">
        <v>10.24517</v>
      </c>
      <c r="M15" s="60" t="s">
        <v>17</v>
      </c>
      <c r="N15" s="60" t="s">
        <v>17</v>
      </c>
      <c r="O15" s="61">
        <v>1.1583E-2</v>
      </c>
      <c r="P15" s="67" t="s">
        <v>17</v>
      </c>
      <c r="Q15" s="67" t="s">
        <v>17</v>
      </c>
      <c r="R15" s="66">
        <v>3.3850999999999999E-2</v>
      </c>
      <c r="S15" s="78" t="s">
        <v>17</v>
      </c>
      <c r="T15" s="63">
        <v>-1.3042999999999999E-2</v>
      </c>
      <c r="U15" s="61">
        <v>1.4404999999999999E-2</v>
      </c>
      <c r="V15" s="61">
        <v>7.0780999999999997E-2</v>
      </c>
      <c r="W15" s="118">
        <v>2.0660000000000001E-3</v>
      </c>
      <c r="X15" s="60" t="s">
        <v>17</v>
      </c>
      <c r="Y15" s="60">
        <v>0.36919200000000002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4.5578E-2</v>
      </c>
      <c r="W16" s="60" t="s">
        <v>17</v>
      </c>
      <c r="X16" s="60" t="s">
        <v>17</v>
      </c>
      <c r="Y16" s="60" t="s">
        <v>17</v>
      </c>
      <c r="Z16" s="61" t="s">
        <v>17</v>
      </c>
      <c r="AA16" s="61">
        <v>1.5620019999999999</v>
      </c>
      <c r="AB16" s="60">
        <v>1.2928299999999999</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7.0780999999999997E-2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5.0195999999999998E-2</v>
      </c>
      <c r="K18" s="60" t="s">
        <v>17</v>
      </c>
      <c r="L18" s="61">
        <v>17.016071</v>
      </c>
      <c r="M18" s="60" t="s">
        <v>17</v>
      </c>
      <c r="N18" s="60" t="s">
        <v>17</v>
      </c>
      <c r="O18" s="60" t="s">
        <v>17</v>
      </c>
      <c r="P18" s="66">
        <v>3.3850999999999999E-2</v>
      </c>
      <c r="Q18" s="62">
        <v>3.0739999999999999E-3</v>
      </c>
      <c r="R18" s="67" t="s">
        <v>17</v>
      </c>
      <c r="S18" s="78" t="s">
        <v>17</v>
      </c>
      <c r="T18" s="63">
        <v>-1.3042999999999999E-2</v>
      </c>
      <c r="U18" s="61">
        <v>1.4404999999999999E-2</v>
      </c>
      <c r="V18" s="60">
        <v>7.0780999999999997E-2</v>
      </c>
      <c r="W18" s="60" t="s">
        <v>17</v>
      </c>
      <c r="X18" s="60" t="s">
        <v>17</v>
      </c>
      <c r="Y18" s="61">
        <v>0.31918299999999999</v>
      </c>
      <c r="Z18" s="60">
        <v>15.734954733592062</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3.3850999999999999E-2</v>
      </c>
      <c r="Q19" s="62">
        <v>3.0739999999999999E-3</v>
      </c>
      <c r="R19" s="67" t="s">
        <v>17</v>
      </c>
      <c r="S19" s="78" t="s">
        <v>17</v>
      </c>
      <c r="T19" s="63">
        <v>-1.3042999999999999E-2</v>
      </c>
      <c r="U19" s="61">
        <v>1.4404999999999999E-2</v>
      </c>
      <c r="V19" s="60">
        <v>7.0780999999999997E-2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0.20175699999999999</v>
      </c>
      <c r="K20" s="60" t="s">
        <v>17</v>
      </c>
      <c r="L20" s="60" t="s">
        <v>17</v>
      </c>
      <c r="M20" s="64">
        <v>0.58506400000000003</v>
      </c>
      <c r="N20" s="60" t="s">
        <v>17</v>
      </c>
      <c r="O20" s="60" t="s">
        <v>17</v>
      </c>
      <c r="P20" s="66">
        <v>3.3850999999999999E-2</v>
      </c>
      <c r="Q20" s="62">
        <v>3.0739999999999999E-3</v>
      </c>
      <c r="R20" s="66">
        <v>3.3850999999999999E-2</v>
      </c>
      <c r="S20" s="78" t="s">
        <v>17</v>
      </c>
      <c r="T20" s="63">
        <v>-1.3042999999999999E-2</v>
      </c>
      <c r="U20" s="61">
        <v>1.4404999999999999E-2</v>
      </c>
      <c r="V20" s="60">
        <v>7.0780999999999997E-2</v>
      </c>
      <c r="W20" s="60" t="s">
        <v>17</v>
      </c>
      <c r="X20" s="60" t="s">
        <v>17</v>
      </c>
      <c r="Y20" s="60">
        <v>0.36919200000000002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0.20175699999999999</v>
      </c>
      <c r="K21" s="60" t="s">
        <v>17</v>
      </c>
      <c r="L21" s="60" t="s">
        <v>17</v>
      </c>
      <c r="M21" s="60" t="s">
        <v>17</v>
      </c>
      <c r="N21" s="60" t="s">
        <v>17</v>
      </c>
      <c r="O21" s="60" t="s">
        <v>17</v>
      </c>
      <c r="P21" s="66">
        <v>3.3850999999999999E-2</v>
      </c>
      <c r="Q21" s="62">
        <v>3.0739999999999999E-3</v>
      </c>
      <c r="R21" s="66">
        <v>3.3850999999999999E-2</v>
      </c>
      <c r="S21" s="78" t="s">
        <v>17</v>
      </c>
      <c r="T21" s="63">
        <v>-1.3042999999999999E-2</v>
      </c>
      <c r="U21" s="61">
        <v>1.4404999999999999E-2</v>
      </c>
      <c r="V21" s="60">
        <v>7.0780999999999997E-2</v>
      </c>
      <c r="W21" s="60" t="s">
        <v>17</v>
      </c>
      <c r="X21" s="60" t="s">
        <v>17</v>
      </c>
      <c r="Y21" s="60">
        <v>0.36919200000000002</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0.69448299999999996</v>
      </c>
      <c r="K22" s="60" t="s">
        <v>17</v>
      </c>
      <c r="L22" s="60" t="s">
        <v>17</v>
      </c>
      <c r="M22" s="60" t="s">
        <v>17</v>
      </c>
      <c r="N22" s="60" t="s">
        <v>17</v>
      </c>
      <c r="O22" s="61">
        <v>-0.120976</v>
      </c>
      <c r="P22" s="67" t="s">
        <v>17</v>
      </c>
      <c r="Q22" s="67" t="s">
        <v>17</v>
      </c>
      <c r="R22" s="64">
        <v>3.3850999999999999E-2</v>
      </c>
      <c r="S22" s="78" t="s">
        <v>17</v>
      </c>
      <c r="T22" s="63">
        <v>-1.3042999999999999E-2</v>
      </c>
      <c r="U22" s="61">
        <v>1.4404999999999999E-2</v>
      </c>
      <c r="V22" s="61">
        <v>7.0780999999999997E-2</v>
      </c>
      <c r="W22" s="117">
        <v>2.0660000000000001E-3</v>
      </c>
      <c r="X22" s="60">
        <v>0.54359100000000005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0.69448299999999996</v>
      </c>
      <c r="K23" s="60" t="s">
        <v>17</v>
      </c>
      <c r="L23" s="60" t="s">
        <v>17</v>
      </c>
      <c r="M23" s="60" t="s">
        <v>17</v>
      </c>
      <c r="N23" s="60" t="s">
        <v>17</v>
      </c>
      <c r="O23" s="61">
        <v>5.7169999999999999E-3</v>
      </c>
      <c r="P23" s="67" t="s">
        <v>17</v>
      </c>
      <c r="Q23" s="67" t="s">
        <v>17</v>
      </c>
      <c r="R23" s="64">
        <v>3.3850999999999999E-2</v>
      </c>
      <c r="S23" s="78" t="s">
        <v>17</v>
      </c>
      <c r="T23" s="63">
        <v>-1.3042999999999999E-2</v>
      </c>
      <c r="U23" s="61">
        <v>1.4404999999999999E-2</v>
      </c>
      <c r="V23" s="61">
        <v>7.0780999999999997E-2</v>
      </c>
      <c r="W23" s="117">
        <v>2.0660000000000001E-3</v>
      </c>
      <c r="X23" s="60">
        <v>0.54359100000000005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23.956685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0.32012800000000002</v>
      </c>
      <c r="D26" s="100">
        <f>VLOOKUP($D$12,Inputs!$A$26:$AF$26,Inputs!$Y$1)</f>
        <v>65</v>
      </c>
    </row>
    <row r="27" spans="2:4" x14ac:dyDescent="0.25">
      <c r="B27" s="9" t="s">
        <v>128</v>
      </c>
      <c r="C27" s="102">
        <f>VLOOKUP($C$8,Inputs!$A$7:$AF$26,Inputs!$Z$1)</f>
        <v>15.437519995068806</v>
      </c>
      <c r="D27" s="82" t="str">
        <f>VLOOKUP($C$8,Inputs!$A$7:$AF$26,Inputs!$D$1)</f>
        <v>EGS-LV Firm - 43</v>
      </c>
    </row>
    <row r="28" spans="2:4" x14ac:dyDescent="0.25">
      <c r="B28" s="9" t="s">
        <v>126</v>
      </c>
      <c r="C28" s="101">
        <f>VLOOKUP($C$8,Inputs!$A$7:$AF$26,Inputs!$Q$1)</f>
        <v>3.0739999999999999E-3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x14ac:dyDescent="0.25">
      <c r="B49" s="27" t="str">
        <f>"Limited Firm Service:  D-2 Demand Rate of " &amp;Inputs!$Z$12&amp;" applies. See tariff page " &amp;Inputs!$Z$28&amp;"."</f>
        <v>Limited Firm Service:  D-2 Demand Rate of 7.867477313525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4.5578E-2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7.0780999999999997E-2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07/1/2019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7.0780999999999997E-2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0.36919200000000002</v>
      </c>
      <c r="D26" s="100">
        <f>VLOOKUP($D$12,Inputs!$A$26:$AF$26,Inputs!$Y$1)</f>
        <v>65</v>
      </c>
      <c r="E26" s="2"/>
      <c r="F26" s="2"/>
      <c r="G26" s="2"/>
      <c r="H26" s="2"/>
      <c r="I26" s="2"/>
      <c r="J26" s="2"/>
      <c r="K26" s="2"/>
    </row>
    <row r="27" spans="2:11" x14ac:dyDescent="0.25">
      <c r="B27" s="9" t="s">
        <v>91</v>
      </c>
      <c r="C27" s="69">
        <f>VLOOKUP($C$8,Inputs!$A$7:$AF$26,Inputs!$R$1)</f>
        <v>3.3850999999999999E-2</v>
      </c>
      <c r="D27" s="100">
        <f>VLOOKUP($D$12,Inputs!$A$26:$AF$26,Inputs!$R$1)</f>
        <v>92</v>
      </c>
      <c r="E27" s="2"/>
      <c r="F27" s="2"/>
      <c r="G27" s="2"/>
      <c r="H27" s="2"/>
      <c r="I27" s="2"/>
      <c r="J27" s="2"/>
      <c r="K27" s="2"/>
    </row>
    <row r="28" spans="2:11" x14ac:dyDescent="0.25">
      <c r="B28" s="9" t="s">
        <v>126</v>
      </c>
      <c r="C28" s="101">
        <f>VLOOKUP($C$8,Inputs!$A$7:$AF$26,Inputs!$Q$1)</f>
        <v>3.0739999999999999E-3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0.033851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07/1/2019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7.0780999999999997E-2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0.36919200000000002</v>
      </c>
      <c r="D29" s="100">
        <f>VLOOKUP($D$12,Inputs!$A$26:$AF$26,Inputs!$Y$1)</f>
        <v>65</v>
      </c>
      <c r="E29" s="2"/>
      <c r="F29" s="2"/>
      <c r="G29" s="2"/>
      <c r="H29" s="2"/>
      <c r="I29" s="2"/>
      <c r="J29" s="2"/>
      <c r="K29" s="2"/>
    </row>
    <row r="30" spans="2:11" x14ac:dyDescent="0.25">
      <c r="B30" s="9" t="s">
        <v>91</v>
      </c>
      <c r="C30" s="69">
        <f>VLOOKUP($C$8,Inputs!$A$7:$AF$26,Inputs!$R$1)</f>
        <v>3.3850999999999999E-2</v>
      </c>
      <c r="D30" s="100">
        <f>VLOOKUP($D$12,Inputs!$A$26:$AF$26,Inputs!$R$1)</f>
        <v>92</v>
      </c>
      <c r="E30" s="2"/>
      <c r="F30" s="2"/>
      <c r="G30" s="2"/>
      <c r="H30" s="2"/>
      <c r="I30" s="2"/>
      <c r="J30" s="2"/>
      <c r="K30" s="2"/>
    </row>
    <row r="31" spans="2:11" x14ac:dyDescent="0.25">
      <c r="B31" s="9" t="s">
        <v>126</v>
      </c>
      <c r="C31" s="69">
        <f>VLOOKUP($C$8,Inputs!$A$7:$AF$26,Inputs!$Q$1)</f>
        <v>3.0739999999999999E-3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0.033851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07/1/2019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0.69448299999999996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7">
        <f>VLOOKUP($C$8,Inputs!$A$7:$AF$26,Inputs!$O$1)</f>
        <v>-0.120976</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7.0780999999999997E-2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0.54359100000000005</v>
      </c>
      <c r="D25" s="100">
        <f>VLOOKUP($D$12,Inputs!$A$26:$AF$26,Inputs!$X$1)</f>
        <v>65</v>
      </c>
      <c r="E25" s="2"/>
      <c r="F25" s="2"/>
      <c r="G25" s="2"/>
      <c r="H25" s="2"/>
      <c r="I25" s="2"/>
      <c r="J25" s="2"/>
      <c r="K25" s="2"/>
    </row>
    <row r="26" spans="2:11" x14ac:dyDescent="0.25">
      <c r="B26" s="9" t="s">
        <v>91</v>
      </c>
      <c r="C26" s="69">
        <f>VLOOKUP($C$8,Inputs!$A$7:$AF$26,Inputs!$R$1)</f>
        <v>3.3850999999999999E-2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0.005717.</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0.58119500000000002</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-2.6000000000000002E-5</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0.54359100000000005</v>
      </c>
      <c r="D25" s="100">
        <f>VLOOKUP($D$12,Inputs!$A$26:$AF$26,Inputs!$X$1)</f>
        <v>65</v>
      </c>
    </row>
    <row r="26" spans="2:4" x14ac:dyDescent="0.25">
      <c r="B26" s="9" t="s">
        <v>39</v>
      </c>
      <c r="C26" s="69">
        <f>VLOOKUP($C$8,Inputs!$A$7:$AF$26,Inputs!$Y$1)</f>
        <v>0.36919200000000002</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8" zoomScale="90" zoomScaleNormal="90" workbookViewId="0">
      <selection activeCell="C19" sqref="C1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0.29018699999999997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1.1583E-2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0.36919200000000002</v>
      </c>
      <c r="D25" s="100">
        <f>VLOOKUP($D$12,Inputs!$A$26:$AF$26,Inputs!$Y$1)</f>
        <v>65</v>
      </c>
    </row>
    <row r="26" spans="2:4" x14ac:dyDescent="0.25">
      <c r="B26" s="9" t="s">
        <v>91</v>
      </c>
      <c r="C26" s="69">
        <f>VLOOKUP($C$8,Inputs!$A$7:$AF$26,Inputs!$R$1)</f>
        <v>3.3850999999999999E-2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6.5921999999999994E-2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3.0739999999999999E-3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5.0195999999999998E-2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0.31918299999999999</v>
      </c>
      <c r="D25" s="100">
        <f>VLOOKUP($D$12,Inputs!$A$26:$AF$26,Inputs!$Y$1)</f>
        <v>65</v>
      </c>
    </row>
    <row r="26" spans="2:4" x14ac:dyDescent="0.25">
      <c r="B26" s="9" t="s">
        <v>128</v>
      </c>
      <c r="C26" s="102">
        <f>VLOOKUP($C$8,Inputs!$A$7:$AF$26,Inputs!$Z$1)</f>
        <v>15.734954733592062</v>
      </c>
      <c r="D26" s="94" t="str">
        <f>VLOOKUP($D$12,Inputs!$A$26:$AF$26,Inputs!$Z$1)</f>
        <v>LVS Firm - 25</v>
      </c>
    </row>
    <row r="27" spans="2:4" x14ac:dyDescent="0.25">
      <c r="B27" s="9" t="s">
        <v>126</v>
      </c>
      <c r="C27" s="101">
        <f>VLOOKUP($C$8,Inputs!$A$7:$AF$26,Inputs!$Q$1)</f>
        <v>3.0739999999999999E-3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0.24732799999999999</v>
      </c>
      <c r="D26" s="100">
        <f>VLOOKUP($D$12,Inputs!$A$26:$AF$26,Inputs!$Y$1)</f>
        <v>65</v>
      </c>
    </row>
    <row r="27" spans="2:4" x14ac:dyDescent="0.25">
      <c r="B27" s="9" t="s">
        <v>128</v>
      </c>
      <c r="C27" s="102">
        <f>VLOOKUP($C$8,Inputs!$A$7:$AF$26,Inputs!$Z$1)</f>
        <v>7.8674773135249998</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0.54359100000000005</v>
      </c>
      <c r="D26" s="100">
        <f>VLOOKUP($D$12,Inputs!$A$26:$AF$26,Inputs!$X$1)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07/1/2019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0.106306</v>
      </c>
      <c r="D16" s="82" t="str">
        <f>VLOOKUP($C$8,Inputs!$A$7:$AF$26,Inputs!$C$1)</f>
        <v>EGS-Com&amp;Ind - App A pg 9</v>
      </c>
    </row>
    <row r="17" spans="2:4" x14ac:dyDescent="0.25">
      <c r="B17" s="9" t="s">
        <v>137</v>
      </c>
      <c r="C17" s="70">
        <f>VLOOKUP($C$8,Inputs!$A$7:$AF$26,Inputs!$J$1)</f>
        <v>0.138294</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0.36919200000000002</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2023-10-19T20:07:55Z</dcterms:modified>
</cp:coreProperties>
</file>