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65" documentId="13_ncr:1_{0A758BAD-F3E0-47E5-A9D2-5A48F9CC23BF}" xr6:coauthVersionLast="47" xr6:coauthVersionMax="47" xr10:uidLastSave="{FCF13271-B7B8-4CAD-8D78-FE02462A9FEC}"/>
  <bookViews>
    <workbookView xWindow="9156" yWindow="3360" windowWidth="13884" windowHeight="888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42" i="16" l="1"/>
  <c r="AD42" i="16"/>
  <c r="AD37" i="16"/>
  <c r="AD38" i="16"/>
  <c r="AD39" i="16"/>
  <c r="X42" i="16"/>
  <c r="J21" i="16" l="1"/>
  <c r="J54" i="16"/>
  <c r="F46" i="17" l="1"/>
  <c r="N17" i="21"/>
  <c r="M17" i="21"/>
  <c r="AD69" i="16"/>
  <c r="X40" i="16"/>
  <c r="X39" i="16"/>
  <c r="X38" i="16"/>
  <c r="X37" i="16"/>
  <c r="X36" i="16"/>
  <c r="X35" i="16"/>
  <c r="X34" i="16"/>
  <c r="X69" i="16"/>
  <c r="X70" i="16"/>
  <c r="AD70" i="16"/>
  <c r="X71" i="16"/>
  <c r="AD71" i="16"/>
  <c r="N69" i="16"/>
  <c r="N70" i="16"/>
  <c r="N71" i="16"/>
  <c r="I69" i="16"/>
  <c r="G69" i="16" s="1"/>
  <c r="I70" i="16"/>
  <c r="G70" i="16" s="1"/>
  <c r="I71" i="16"/>
  <c r="G71" i="16" s="1"/>
  <c r="N37" i="16"/>
  <c r="N38" i="16"/>
  <c r="N39" i="16"/>
  <c r="I37" i="16"/>
  <c r="G37" i="16" s="1"/>
  <c r="I38" i="16"/>
  <c r="G38" i="16" s="1"/>
  <c r="I39" i="16"/>
  <c r="G39" i="16" s="1"/>
  <c r="AD51" i="16" l="1"/>
  <c r="AD50" i="16"/>
  <c r="AD48" i="16"/>
  <c r="AD47" i="16"/>
  <c r="AD46" i="16"/>
  <c r="AD15" i="16"/>
  <c r="AD14" i="16"/>
  <c r="AD13" i="16"/>
  <c r="AD17" i="16"/>
  <c r="AD49" i="16"/>
  <c r="AD52" i="16"/>
  <c r="N46" i="16"/>
  <c r="N47" i="16"/>
  <c r="N48" i="16"/>
  <c r="N49" i="16"/>
  <c r="N50" i="16"/>
  <c r="N51" i="16"/>
  <c r="N52" i="16"/>
  <c r="I46" i="16"/>
  <c r="G46" i="16" s="1"/>
  <c r="I47" i="16"/>
  <c r="G47" i="16" s="1"/>
  <c r="I48" i="16"/>
  <c r="G48" i="16" s="1"/>
  <c r="I49" i="16"/>
  <c r="G49" i="16" s="1"/>
  <c r="I50" i="16"/>
  <c r="G50" i="16" s="1"/>
  <c r="I51" i="16"/>
  <c r="G51" i="16" s="1"/>
  <c r="I52" i="16"/>
  <c r="G52" i="16" s="1"/>
  <c r="X13" i="16"/>
  <c r="AA13" i="16"/>
  <c r="X14" i="16"/>
  <c r="AA14" i="16"/>
  <c r="X15" i="16"/>
  <c r="AA15" i="16"/>
  <c r="X16" i="16"/>
  <c r="AA16" i="16"/>
  <c r="AD16" i="16"/>
  <c r="X17" i="16"/>
  <c r="AA17" i="16"/>
  <c r="X18" i="16"/>
  <c r="AA18" i="16"/>
  <c r="AD18" i="16"/>
  <c r="X19" i="16"/>
  <c r="AA19" i="16"/>
  <c r="AD19" i="16"/>
  <c r="N13" i="16"/>
  <c r="N14" i="16"/>
  <c r="N15" i="16"/>
  <c r="N16" i="16"/>
  <c r="N17" i="16"/>
  <c r="N18" i="16"/>
  <c r="N19" i="16"/>
  <c r="I13" i="16"/>
  <c r="G13" i="16" s="1"/>
  <c r="I14" i="16"/>
  <c r="G14" i="16" s="1"/>
  <c r="I15" i="16"/>
  <c r="G15" i="16" s="1"/>
  <c r="I16" i="16"/>
  <c r="G16" i="16" s="1"/>
  <c r="I17" i="16"/>
  <c r="G17" i="16" s="1"/>
  <c r="I18" i="16"/>
  <c r="G18" i="16" s="1"/>
  <c r="I19" i="16"/>
  <c r="G19" i="16" s="1"/>
  <c r="AX43" i="14"/>
  <c r="AU43" i="14"/>
  <c r="AZ43" i="14"/>
  <c r="X43" i="14"/>
  <c r="V43" i="14"/>
  <c r="U43" i="14"/>
  <c r="Z43" i="14"/>
  <c r="AV43" i="14"/>
  <c r="AW43" i="14"/>
  <c r="W43" i="14"/>
  <c r="O62" i="17"/>
  <c r="O65" i="17"/>
  <c r="O66" i="17"/>
  <c r="O60" i="17"/>
  <c r="O29" i="17"/>
  <c r="O30" i="17"/>
  <c r="O33" i="17"/>
  <c r="O28" i="17"/>
  <c r="O32" i="17"/>
  <c r="O61" i="17"/>
  <c r="O64" i="17"/>
  <c r="O63" i="17"/>
  <c r="O31" i="17"/>
  <c r="O34" i="17"/>
  <c r="O51" i="17"/>
  <c r="O49" i="17"/>
  <c r="O18" i="17"/>
  <c r="O22" i="17"/>
  <c r="O17" i="17"/>
  <c r="O52" i="17"/>
  <c r="O50" i="17"/>
  <c r="O53" i="17"/>
  <c r="O54" i="17"/>
  <c r="O55" i="17"/>
  <c r="O19" i="17"/>
  <c r="O20" i="17"/>
  <c r="O21" i="17"/>
  <c r="O23"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N27" i="20"/>
  <c r="N28" i="20"/>
  <c r="N30" i="20"/>
  <c r="N35" i="20"/>
  <c r="N36" i="20"/>
  <c r="N37" i="20"/>
  <c r="N20" i="20"/>
  <c r="N21" i="20"/>
  <c r="N22" i="20"/>
  <c r="N23" i="20"/>
  <c r="N24" i="20"/>
  <c r="N25" i="20"/>
  <c r="N26" i="20"/>
  <c r="N29" i="20"/>
  <c r="N31" i="20"/>
  <c r="N32" i="20"/>
  <c r="N33" i="20"/>
  <c r="N34" i="20"/>
  <c r="AA12" i="16"/>
  <c r="I12" i="16"/>
  <c r="G12" i="16" s="1"/>
  <c r="I46" i="17"/>
  <c r="I78" i="17"/>
  <c r="H78" i="17"/>
  <c r="G78" i="17"/>
  <c r="H46" i="17"/>
  <c r="G46" i="17"/>
  <c r="I73" i="16"/>
  <c r="G73" i="16" s="1"/>
  <c r="N73" i="16"/>
  <c r="X73" i="16"/>
  <c r="AD73" i="16"/>
  <c r="T103" i="20" l="1"/>
  <c r="N72" i="16"/>
  <c r="N68" i="16"/>
  <c r="N62" i="16"/>
  <c r="N61" i="16"/>
  <c r="N60" i="16"/>
  <c r="N59" i="16"/>
  <c r="N58" i="16"/>
  <c r="N67" i="16"/>
  <c r="N57" i="16"/>
  <c r="N45" i="16"/>
  <c r="I72" i="16"/>
  <c r="G72" i="16" s="1"/>
  <c r="I68" i="16"/>
  <c r="G68" i="16" s="1"/>
  <c r="I62" i="16"/>
  <c r="G62" i="16" s="1"/>
  <c r="I61" i="16"/>
  <c r="G61" i="16" s="1"/>
  <c r="I60" i="16"/>
  <c r="G60" i="16" s="1"/>
  <c r="I59" i="16"/>
  <c r="G59" i="16" s="1"/>
  <c r="I58" i="16"/>
  <c r="G58" i="16" s="1"/>
  <c r="I67" i="16"/>
  <c r="G67" i="16" s="1"/>
  <c r="I57" i="16"/>
  <c r="G57" i="16" s="1"/>
  <c r="I45" i="16"/>
  <c r="G45" i="16" s="1"/>
  <c r="I40" i="16"/>
  <c r="G40" i="16" s="1"/>
  <c r="I36" i="16"/>
  <c r="G36" i="16" s="1"/>
  <c r="I35" i="16"/>
  <c r="G35" i="16" s="1"/>
  <c r="I34" i="16"/>
  <c r="G34" i="16" s="1"/>
  <c r="A38" i="17" l="1"/>
  <c r="A53" i="14" s="1"/>
  <c r="A33" i="16" s="1"/>
  <c r="A66" i="16" s="1"/>
  <c r="A27" i="17"/>
  <c r="A35" i="14" s="1"/>
  <c r="A23" i="16" s="1"/>
  <c r="A56" i="16" s="1"/>
  <c r="A16" i="17"/>
  <c r="A48" i="17" s="1"/>
  <c r="A127" i="20"/>
  <c r="A105" i="20"/>
  <c r="A83" i="20"/>
  <c r="AC75" i="16"/>
  <c r="AB75" i="16"/>
  <c r="AD72" i="16"/>
  <c r="AD68" i="16"/>
  <c r="AD67" i="16"/>
  <c r="V75" i="16"/>
  <c r="W75" i="16"/>
  <c r="X68" i="16"/>
  <c r="X72" i="16"/>
  <c r="X67" i="16"/>
  <c r="AB42" i="16"/>
  <c r="AC31" i="16"/>
  <c r="AD35" i="16"/>
  <c r="AD36" i="16"/>
  <c r="AD40" i="16"/>
  <c r="AD34" i="16"/>
  <c r="V42" i="16"/>
  <c r="W42" i="16"/>
  <c r="M42" i="16"/>
  <c r="L42" i="16"/>
  <c r="N34" i="16"/>
  <c r="N35" i="16"/>
  <c r="N36" i="16"/>
  <c r="N40" i="16"/>
  <c r="AB64" i="16"/>
  <c r="AC64" i="16"/>
  <c r="AD59" i="16"/>
  <c r="AD60" i="16"/>
  <c r="AD61" i="16"/>
  <c r="AD62" i="16"/>
  <c r="AD58" i="16"/>
  <c r="AD57" i="16"/>
  <c r="AB31" i="16"/>
  <c r="AD25" i="16"/>
  <c r="AD26" i="16"/>
  <c r="AD27" i="16"/>
  <c r="AD28" i="16"/>
  <c r="AD29" i="16"/>
  <c r="AD24" i="16"/>
  <c r="X25" i="16"/>
  <c r="X26" i="16"/>
  <c r="X27" i="16"/>
  <c r="X28" i="16"/>
  <c r="X29" i="16"/>
  <c r="X24" i="16"/>
  <c r="W31" i="16"/>
  <c r="V31" i="16"/>
  <c r="L31" i="16"/>
  <c r="M31" i="16"/>
  <c r="N25" i="16"/>
  <c r="N26" i="16"/>
  <c r="N27" i="16"/>
  <c r="N28" i="16"/>
  <c r="N29" i="16"/>
  <c r="N24" i="16"/>
  <c r="F31" i="16"/>
  <c r="H31" i="16"/>
  <c r="I25" i="16"/>
  <c r="G25" i="16" s="1"/>
  <c r="I26" i="16"/>
  <c r="G26" i="16" s="1"/>
  <c r="I27" i="16"/>
  <c r="G27" i="16" s="1"/>
  <c r="I28" i="16"/>
  <c r="G28" i="16" s="1"/>
  <c r="I29" i="16"/>
  <c r="G29" i="16" s="1"/>
  <c r="I24" i="16"/>
  <c r="G24" i="16" s="1"/>
  <c r="J31" i="16"/>
  <c r="AC54" i="16"/>
  <c r="AB54" i="16"/>
  <c r="AD45" i="16"/>
  <c r="V21" i="16"/>
  <c r="W21" i="16"/>
  <c r="AB21" i="16"/>
  <c r="AC21" i="16"/>
  <c r="AD12" i="16"/>
  <c r="X12" i="16"/>
  <c r="M21" i="16"/>
  <c r="L21" i="16"/>
  <c r="N12" i="16"/>
  <c r="H21" i="16"/>
  <c r="F21" i="16"/>
  <c r="G21" i="16"/>
  <c r="AD21" i="16" l="1"/>
  <c r="AD75" i="16"/>
  <c r="X21" i="16"/>
  <c r="AD54" i="16"/>
  <c r="A59" i="17"/>
  <c r="A18" i="14"/>
  <c r="A11" i="16" s="1"/>
  <c r="A44" i="16" s="1"/>
  <c r="A70" i="17"/>
  <c r="X75" i="16"/>
  <c r="AD31" i="16"/>
  <c r="N42" i="16"/>
  <c r="X31" i="16"/>
  <c r="AD64" i="16"/>
  <c r="N31" i="16"/>
  <c r="G31" i="16"/>
  <c r="N21" i="16"/>
  <c r="I31" i="16"/>
  <c r="I21" i="16"/>
  <c r="AZ54" i="14" l="1"/>
  <c r="AZ55" i="14"/>
  <c r="AZ56" i="14"/>
  <c r="AZ57" i="14"/>
  <c r="AZ58" i="14"/>
  <c r="AZ59" i="14"/>
  <c r="AZ60" i="14"/>
  <c r="AZ61" i="14"/>
  <c r="AZ62" i="14"/>
  <c r="AZ63" i="14"/>
  <c r="AZ53" i="14"/>
  <c r="AU54" i="14"/>
  <c r="AV54" i="14"/>
  <c r="AW54" i="14"/>
  <c r="AX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V53" i="14"/>
  <c r="AW53" i="14"/>
  <c r="AX53" i="14"/>
  <c r="AU53" i="14"/>
  <c r="AM65" i="14"/>
  <c r="AN65" i="14"/>
  <c r="AO65" i="14"/>
  <c r="AP65" i="14"/>
  <c r="AR65" i="14"/>
  <c r="AE65" i="14"/>
  <c r="AF65" i="14"/>
  <c r="AG65" i="14"/>
  <c r="AH65" i="14"/>
  <c r="AJ65" i="14"/>
  <c r="Z54" i="14"/>
  <c r="Z55" i="14"/>
  <c r="Z56" i="14"/>
  <c r="Z57" i="14"/>
  <c r="Z58" i="14"/>
  <c r="Z59" i="14"/>
  <c r="Z60" i="14"/>
  <c r="Z61" i="14"/>
  <c r="Z62" i="14"/>
  <c r="Z63" i="14"/>
  <c r="Z53" i="14"/>
  <c r="U54" i="14"/>
  <c r="V54" i="14"/>
  <c r="W54" i="14"/>
  <c r="X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V53" i="14"/>
  <c r="W53" i="14"/>
  <c r="X53" i="14"/>
  <c r="U53" i="14"/>
  <c r="M65" i="14"/>
  <c r="N65" i="14"/>
  <c r="O65" i="14"/>
  <c r="P65" i="14"/>
  <c r="R65" i="14"/>
  <c r="E65" i="14"/>
  <c r="F65" i="14"/>
  <c r="G65" i="14"/>
  <c r="H65" i="14"/>
  <c r="J65" i="14"/>
  <c r="AZ36" i="14"/>
  <c r="AZ37" i="14"/>
  <c r="AZ38" i="14"/>
  <c r="AZ39" i="14"/>
  <c r="AZ40" i="14"/>
  <c r="AZ41" i="14"/>
  <c r="AZ42" i="14"/>
  <c r="AZ44" i="14"/>
  <c r="AZ45" i="14"/>
  <c r="AZ46" i="14"/>
  <c r="AZ47" i="14"/>
  <c r="AZ35" i="14"/>
  <c r="AU36" i="14"/>
  <c r="AV36" i="14"/>
  <c r="AW36" i="14"/>
  <c r="AX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4" i="14"/>
  <c r="AV44" i="14"/>
  <c r="AW44" i="14"/>
  <c r="AX44" i="14"/>
  <c r="AU45" i="14"/>
  <c r="AV45" i="14"/>
  <c r="AW45" i="14"/>
  <c r="AX45" i="14"/>
  <c r="AU46" i="14"/>
  <c r="AV46" i="14"/>
  <c r="AW46" i="14"/>
  <c r="AX46" i="14"/>
  <c r="AU47" i="14"/>
  <c r="AV47" i="14"/>
  <c r="AW47" i="14"/>
  <c r="AX47" i="14"/>
  <c r="AV35" i="14"/>
  <c r="AW35" i="14"/>
  <c r="AX35" i="14"/>
  <c r="AU35" i="14"/>
  <c r="AM49" i="14"/>
  <c r="AN49" i="14"/>
  <c r="AO49" i="14"/>
  <c r="AP49" i="14"/>
  <c r="AR49" i="14"/>
  <c r="AE49" i="14"/>
  <c r="AF49" i="14"/>
  <c r="AG49" i="14"/>
  <c r="AH49" i="14"/>
  <c r="AJ49" i="14"/>
  <c r="V35" i="14"/>
  <c r="W35" i="14"/>
  <c r="X35" i="14"/>
  <c r="Z35"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4" i="14"/>
  <c r="W44" i="14"/>
  <c r="X44" i="14"/>
  <c r="Z44" i="14"/>
  <c r="V45" i="14"/>
  <c r="W45" i="14"/>
  <c r="X45" i="14"/>
  <c r="Z45" i="14"/>
  <c r="V46" i="14"/>
  <c r="W46" i="14"/>
  <c r="X46" i="14"/>
  <c r="Z46" i="14"/>
  <c r="V47" i="14"/>
  <c r="W47" i="14"/>
  <c r="X47" i="14"/>
  <c r="Z47" i="14"/>
  <c r="U36" i="14"/>
  <c r="U37" i="14"/>
  <c r="U38" i="14"/>
  <c r="U39" i="14"/>
  <c r="U40" i="14"/>
  <c r="U41" i="14"/>
  <c r="U42" i="14"/>
  <c r="U44" i="14"/>
  <c r="U45" i="14"/>
  <c r="U46" i="14"/>
  <c r="U47" i="14"/>
  <c r="U35" i="14"/>
  <c r="M49" i="14"/>
  <c r="N49" i="14"/>
  <c r="O49" i="14"/>
  <c r="P49" i="14"/>
  <c r="R49" i="14"/>
  <c r="J49" i="14"/>
  <c r="E49" i="14"/>
  <c r="F49" i="14"/>
  <c r="G49" i="14"/>
  <c r="H49" i="14"/>
  <c r="W65" i="14" l="1"/>
  <c r="AX65" i="14"/>
  <c r="AV65" i="14"/>
  <c r="AW65" i="14"/>
  <c r="AU65" i="14"/>
  <c r="AZ49" i="14"/>
  <c r="AW49" i="14"/>
  <c r="AZ65" i="14"/>
  <c r="X49" i="14"/>
  <c r="Z65" i="14"/>
  <c r="X65" i="14"/>
  <c r="V65" i="14"/>
  <c r="U65" i="14"/>
  <c r="AX49" i="14"/>
  <c r="AU49" i="14"/>
  <c r="Z49" i="14"/>
  <c r="W49" i="14"/>
  <c r="V49" i="14"/>
  <c r="U49" i="14"/>
  <c r="AV49"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29" i="14"/>
  <c r="AV29" i="14"/>
  <c r="AW29" i="14"/>
  <c r="AX29" i="14"/>
  <c r="AZ29" i="14"/>
  <c r="AV18" i="14"/>
  <c r="AW18" i="14"/>
  <c r="AX18" i="14"/>
  <c r="AZ18" i="14"/>
  <c r="AU18" i="14"/>
  <c r="AR31" i="14"/>
  <c r="AP31" i="14" l="1"/>
  <c r="AO31" i="14"/>
  <c r="AN31" i="14"/>
  <c r="AM31" i="14"/>
  <c r="AJ31" i="14"/>
  <c r="AZ31" i="14" s="1"/>
  <c r="AH31" i="14"/>
  <c r="AG31" i="14"/>
  <c r="AF31" i="14"/>
  <c r="AE31" i="14"/>
  <c r="Z19" i="14"/>
  <c r="Z20" i="14"/>
  <c r="Z21" i="14"/>
  <c r="Z22" i="14"/>
  <c r="Z23" i="14"/>
  <c r="Z24" i="14"/>
  <c r="Z25" i="14"/>
  <c r="Z26" i="14"/>
  <c r="Z27" i="14"/>
  <c r="Z28" i="14"/>
  <c r="Z29"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8" i="14"/>
  <c r="W28" i="14"/>
  <c r="X28" i="14"/>
  <c r="U29" i="14"/>
  <c r="W29" i="14"/>
  <c r="X29" i="14"/>
  <c r="W18" i="14"/>
  <c r="X18" i="14"/>
  <c r="P31" i="14"/>
  <c r="O31" i="14"/>
  <c r="V19" i="14"/>
  <c r="V20" i="14"/>
  <c r="V22" i="14"/>
  <c r="V23" i="14"/>
  <c r="V24" i="14"/>
  <c r="V25" i="14"/>
  <c r="V27" i="14"/>
  <c r="V28" i="14"/>
  <c r="V29" i="14"/>
  <c r="V18" i="14"/>
  <c r="M31" i="14"/>
  <c r="J31" i="14"/>
  <c r="H31" i="14"/>
  <c r="E31" i="14"/>
  <c r="U18" i="14"/>
  <c r="Z18" i="14"/>
  <c r="R31" i="14"/>
  <c r="AU31" i="14" l="1"/>
  <c r="AV31" i="14"/>
  <c r="AW31" i="14"/>
  <c r="AX31" i="14"/>
  <c r="N31" i="14"/>
  <c r="Z31" i="14"/>
  <c r="X31" i="14"/>
  <c r="U31" i="14"/>
  <c r="G31" i="14"/>
  <c r="W31" i="14" s="1"/>
  <c r="F31" i="14"/>
  <c r="F78" i="17"/>
  <c r="O68" i="17"/>
  <c r="F68" i="17"/>
  <c r="O57" i="17"/>
  <c r="F57" i="17"/>
  <c r="O36" i="17"/>
  <c r="F36" i="17"/>
  <c r="O25" i="17"/>
  <c r="F25" i="17"/>
  <c r="V31"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M81" i="20"/>
  <c r="N125" i="20"/>
  <c r="M125" i="20"/>
  <c r="N61" i="20"/>
  <c r="M61" i="20"/>
  <c r="N103" i="20"/>
  <c r="M103" i="20"/>
  <c r="N39" i="20"/>
  <c r="M39" i="20"/>
  <c r="AU33" i="14" l="1"/>
  <c r="AU51" i="14" s="1"/>
  <c r="AM33" i="14"/>
  <c r="AM51" i="14" s="1"/>
  <c r="U51" i="14"/>
  <c r="U33" i="14"/>
  <c r="M33" i="14"/>
  <c r="M51" i="14" s="1"/>
  <c r="A10" i="16" l="1"/>
  <c r="A10" i="21" s="1"/>
  <c r="A8" i="13" s="1"/>
  <c r="B10" i="10" l="1"/>
  <c r="E51" i="14"/>
  <c r="E33" i="14"/>
</calcChain>
</file>

<file path=xl/sharedStrings.xml><?xml version="1.0" encoding="utf-8"?>
<sst xmlns="http://schemas.openxmlformats.org/spreadsheetml/2006/main" count="18420" uniqueCount="257">
  <si>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</si>
  <si>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</si>
  <si>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</si>
  <si>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</si>
  <si>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</si>
  <si>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</si>
  <si>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</si>
  <si>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</si>
  <si>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</si>
  <si>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</si>
  <si>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</si>
  <si>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</si>
  <si>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</si>
  <si>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</si>
  <si>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</si>
  <si>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</si>
  <si>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</si>
  <si>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</si>
  <si>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</si>
  <si>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</si>
  <si>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</si>
  <si>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</si>
  <si>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</si>
  <si>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</si>
  <si>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</si>
  <si>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</si>
  <si>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</si>
  <si>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</si>
  <si>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</si>
  <si>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</si>
  <si>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</si>
  <si>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</si>
  <si>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</si>
  <si>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</si>
  <si>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</si>
  <si>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</si>
  <si>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</si>
  <si>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</si>
  <si>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</si>
  <si>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</si>
  <si>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</si>
  <si>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</si>
  <si>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</si>
  <si>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</si>
  <si>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</si>
  <si>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</si>
  <si>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</si>
  <si>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</si>
  <si>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</si>
  <si>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</si>
  <si>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</si>
  <si>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</si>
  <si>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</si>
  <si>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</si>
  <si>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</si>
  <si>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</si>
  <si>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</si>
  <si>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</si>
  <si>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</si>
  <si>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</si>
  <si>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</si>
  <si>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</si>
  <si>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</si>
  <si>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</si>
  <si>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</si>
  <si>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</si>
  <si>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</si>
  <si>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</si>
  <si>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</si>
  <si>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</si>
  <si>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</si>
  <si>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</si>
  <si>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</si>
  <si>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</si>
  <si>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</si>
  <si>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</si>
  <si>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</si>
  <si>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</si>
  <si>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</si>
  <si>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</si>
  <si>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</si>
  <si>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</si>
  <si>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</si>
  <si>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</si>
  <si>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</si>
  <si>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</si>
  <si>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</si>
  <si>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</si>
  <si>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</si>
  <si>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</si>
  <si>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</si>
  <si>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</si>
  <si>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</si>
  <si>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</si>
  <si>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</si>
  <si>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</si>
  <si>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</si>
  <si>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</si>
  <si>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</si>
  <si>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</si>
  <si>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</si>
  <si>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</si>
  <si>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</si>
  <si>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</si>
  <si>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</si>
  <si>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</si>
  <si>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</si>
  <si>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</si>
  <si>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</si>
  <si>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</si>
  <si>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</si>
  <si>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</si>
  <si>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</si>
  <si>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</si>
  <si>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</si>
  <si>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</si>
  <si>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</si>
  <si>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</si>
  <si>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</si>
  <si>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</si>
  <si>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</si>
  <si>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</si>
  <si>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</si>
  <si>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</si>
  <si>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</si>
  <si>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</si>
  <si>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</si>
  <si>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</si>
  <si>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</si>
  <si>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</si>
  <si>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</si>
  <si>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</si>
  <si>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</si>
  <si>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</si>
  <si>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</si>
  <si>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</si>
  <si>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</si>
  <si>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</si>
  <si>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</si>
  <si>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</si>
  <si>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</si>
  <si>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</si>
  <si>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</si>
  <si>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</si>
  <si>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</si>
  <si>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</si>
  <si>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</si>
  <si>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</si>
  <si>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</si>
  <si>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</si>
  <si>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</si>
  <si>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</si>
  <si>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</si>
  <si>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</si>
  <si>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</si>
  <si>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</si>
  <si>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</si>
  <si>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</si>
  <si>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</si>
  <si>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</si>
  <si>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</si>
  <si>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</si>
  <si>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</si>
  <si>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</si>
  <si>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</si>
  <si>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</si>
  <si>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</si>
  <si>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</si>
  <si>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</si>
  <si>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</si>
  <si>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</si>
  <si>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</si>
  <si>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</si>
  <si>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</si>
  <si>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</si>
  <si>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</si>
  <si>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</si>
  <si>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</si>
  <si>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</si>
  <si>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</si>
  <si>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</si>
  <si>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</si>
  <si>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</si>
  <si>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</si>
  <si>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</si>
  <si>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</si>
  <si>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</si>
  <si>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</si>
  <si>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</si>
  <si>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</si>
  <si>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</si>
  <si>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</si>
  <si>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</si>
  <si>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</si>
  <si>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</si>
  <si>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</si>
  <si>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</si>
  <si>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</si>
  <si>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</si>
  <si>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</si>
  <si>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</si>
  <si>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</si>
  <si>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</si>
  <si>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</si>
  <si>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</si>
  <si>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</si>
  <si>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</si>
  <si>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</si>
  <si>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</si>
  <si>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</si>
  <si>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</si>
  <si>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</si>
  <si>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</si>
  <si>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</si>
  <si>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</si>
  <si>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</si>
  <si>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</si>
  <si>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</si>
  <si>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</si>
  <si>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</si>
  <si>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</si>
  <si>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</si>
  <si>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</si>
  <si>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MARCH 2023</t>
  </si>
  <si>
    <t>March, 2023</t>
  </si>
  <si>
    <t>March, 2022</t>
  </si>
  <si>
    <t>March, 2019</t>
  </si>
  <si>
    <t>March, 2023 Residential Number of Customers that Applied</t>
  </si>
  <si>
    <t>March, 2022 Residential Number of Customers that Applied</t>
  </si>
  <si>
    <t>March, 2019
Residential Number of Customers that Applied</t>
  </si>
  <si>
    <t>March, 2023
Number of Residential Customers that Receive Assistance for Arrears</t>
  </si>
  <si>
    <t>March, 2022
Number of Residential Customers that Receive Assistance for Arrears</t>
  </si>
  <si>
    <t>March, 2019 
Number of Residential Customers that Receive Assistance for Arrears</t>
  </si>
  <si>
    <t>02207</t>
  </si>
  <si>
    <t>07020</t>
  </si>
  <si>
    <t>07026</t>
  </si>
  <si>
    <t>07027</t>
  </si>
  <si>
    <t>07028</t>
  </si>
  <si>
    <t>07072</t>
  </si>
  <si>
    <t>07083</t>
  </si>
  <si>
    <t>07201</t>
  </si>
  <si>
    <t>07202</t>
  </si>
  <si>
    <t>07203</t>
  </si>
  <si>
    <t>07205</t>
  </si>
  <si>
    <t>07206</t>
  </si>
  <si>
    <t>07207</t>
  </si>
  <si>
    <t>07208</t>
  </si>
  <si>
    <t>07720</t>
  </si>
  <si>
    <t>08801</t>
  </si>
  <si>
    <t>08818</t>
  </si>
  <si>
    <t>0</t>
  </si>
  <si>
    <t>07062</t>
  </si>
  <si>
    <t>Notes: LIHWAP Vendor Agreement signed in August of 2022</t>
  </si>
  <si>
    <t>Notes: LIHWAP Vendor Agreement signed in August of 2022.  
We began receiving application data in May 2023.</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</si>
  <si>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</si>
  <si>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</si>
  <si>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Submitted: 11/07/2023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</si>
</sst>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0" borderId="48" xfId="0" applyNumberFormat="1" applyFont="1" applyBorder="1" applyAlignment="1">
      <alignment horizontal="center"/>
    </xf>
    <xf numFmtId="165" fontId="7" fillId="0" borderId="42"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1" width="14.6640625" customWidth="1"/>
    <col min="2" max="2" width="15.109375" customWidth="1"/>
    <col min="3" max="3" width="12.6640625" customWidth="1"/>
    <col min="4" max="4" width="13.109375" customWidth="1"/>
    <col min="5" max="5" width="13.33203125" customWidth="1"/>
    <col min="6" max="16384" width="8.6640625" hidden="1"/>
  </cols>
  <sheetData>
    <row r="1" spans="1:5" x14ac:dyDescent="0.3">
      <c r="A1" s="59" t="s">
        <v>212</v>
      </c>
      <c r="B1" s="1"/>
      <c r="C1" s="1"/>
      <c r="D1" s="1"/>
      <c r="E1" s="1"/>
    </row>
    <row r="2" spans="1:5" x14ac:dyDescent="0.3">
      <c r="A2" s="59" t="s">
        <v>210</v>
      </c>
      <c r="B2" s="1"/>
      <c r="C2" s="1"/>
      <c r="D2" s="1"/>
      <c r="E2" s="1"/>
    </row>
    <row r="3" spans="1:5" x14ac:dyDescent="0.3">
      <c r="A3" s="59" t="s">
        <v>211</v>
      </c>
      <c r="B3" s="1"/>
      <c r="C3" s="1"/>
      <c r="D3" s="1"/>
      <c r="E3" s="1"/>
    </row>
    <row r="4" spans="1:5" x14ac:dyDescent="0.3">
      <c r="A4" s="223" t="s">
        <v>223</v>
      </c>
      <c r="B4" s="1"/>
      <c r="C4" s="1"/>
      <c r="D4" s="1"/>
      <c r="E4" s="1"/>
    </row>
    <row r="5" spans="1:5" x14ac:dyDescent="0.3">
      <c r="A5" s="59" t="s">
        <v>256</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selection activeCell="D13" sqref="D13"/>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21.6640625" style="58" customWidth="1"/>
    <col min="26" max="26" width="23.5546875" style="5" customWidth="1"/>
    <col min="27" max="27" width="5.6640625" style="4" customWidth="1"/>
    <col min="28" max="28" width="16.5546875" style="50" customWidth="1"/>
    <col min="29" max="30" width="16" style="5" customWidth="1"/>
    <col min="31" max="31" width="8.88671875" style="5" customWidth="1"/>
    <col min="32" max="32" width="8.88671875" style="5" hidden="1" customWidth="1"/>
    <col min="33" max="33" width="5.109375" style="4" hidden="1" customWidth="1"/>
    <col min="34" max="36" width="8.88671875" style="74" hidden="1" customWidth="1"/>
    <col min="37" max="37" width="25.88671875" style="74" hidden="1" customWidth="1"/>
    <col min="38" max="38" width="8.109375" style="4" hidden="1" customWidth="1"/>
    <col min="39" max="16382" width="8.88671875" style="5" hidden="1"/>
    <col min="16383" max="16383" width="3.33203125" style="5" hidden="1"/>
    <col min="16384" max="16384" width="14" style="5" hidden="1" customWidth="1"/>
  </cols>
  <sheetData>
    <row r="1" spans="1:38" ht="13.8" thickBot="1" x14ac:dyDescent="0.3">
      <c r="A1" s="141"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 customHeight="1" x14ac:dyDescent="0.25">
      <c r="A2" s="230" t="s">
        <v>2</v>
      </c>
      <c r="B2" s="231"/>
      <c r="C2" s="232"/>
      <c r="D2" s="85"/>
      <c r="E2" s="85"/>
      <c r="F2" s="85"/>
      <c r="G2" s="85"/>
      <c r="H2" s="85"/>
      <c r="I2" s="85"/>
      <c r="J2" s="85"/>
      <c r="K2" s="85"/>
      <c r="L2" s="85"/>
      <c r="M2" s="248" t="s">
        <v>157</v>
      </c>
      <c r="N2" s="249"/>
      <c r="O2" s="64"/>
      <c r="P2" s="239" t="s">
        <v>123</v>
      </c>
      <c r="Q2" s="240"/>
      <c r="R2" s="241"/>
      <c r="S2" s="4"/>
      <c r="T2" s="4"/>
      <c r="U2" s="64"/>
      <c r="V2" s="19"/>
      <c r="W2" s="19"/>
      <c r="X2" s="19"/>
      <c r="Y2" s="230" t="s">
        <v>143</v>
      </c>
      <c r="Z2" s="232"/>
      <c r="AA2" s="81"/>
      <c r="AB2" s="230" t="s">
        <v>7</v>
      </c>
      <c r="AC2" s="231"/>
      <c r="AD2" s="231"/>
      <c r="AE2" s="232"/>
      <c r="AF2" s="74"/>
      <c r="AG2" s="74"/>
      <c r="AL2" s="74"/>
    </row>
    <row r="3" spans="1:38" ht="14.4" customHeight="1" thickBot="1" x14ac:dyDescent="0.3">
      <c r="A3" s="233"/>
      <c r="B3" s="234"/>
      <c r="C3" s="235"/>
      <c r="D3" s="52"/>
      <c r="E3" s="52"/>
      <c r="F3" s="52"/>
      <c r="G3" s="52"/>
      <c r="H3" s="52"/>
      <c r="I3" s="52"/>
      <c r="J3" s="52"/>
      <c r="K3" s="52"/>
      <c r="L3" s="52"/>
      <c r="M3" s="250"/>
      <c r="N3" s="251"/>
      <c r="O3" s="64"/>
      <c r="P3" s="242"/>
      <c r="Q3" s="243"/>
      <c r="R3" s="244"/>
      <c r="S3" s="4"/>
      <c r="T3" s="4"/>
      <c r="U3" s="64"/>
      <c r="V3" s="19"/>
      <c r="W3" s="19"/>
      <c r="X3" s="19"/>
      <c r="Y3" s="236"/>
      <c r="Z3" s="238"/>
      <c r="AA3" s="81"/>
      <c r="AB3" s="236"/>
      <c r="AC3" s="237"/>
      <c r="AD3" s="237"/>
      <c r="AE3" s="238"/>
      <c r="AF3" s="74"/>
      <c r="AG3" s="74"/>
      <c r="AL3" s="74"/>
    </row>
    <row r="4" spans="1:38" ht="14.4" customHeight="1" x14ac:dyDescent="0.25">
      <c r="A4" s="53"/>
      <c r="B4" s="53"/>
      <c r="C4" s="53"/>
      <c r="D4" s="53"/>
      <c r="E4" s="53"/>
      <c r="F4" s="53"/>
      <c r="G4" s="53"/>
      <c r="H4" s="53"/>
      <c r="I4" s="53"/>
      <c r="J4" s="53"/>
      <c r="K4" s="53"/>
      <c r="L4" s="53"/>
      <c r="M4" s="250"/>
      <c r="N4" s="251"/>
      <c r="O4" s="64"/>
      <c r="P4" s="242"/>
      <c r="Q4" s="243"/>
      <c r="R4" s="244"/>
      <c r="S4" s="4"/>
      <c r="T4" s="4"/>
      <c r="U4" s="64"/>
      <c r="V4" s="19"/>
      <c r="W4" s="19"/>
      <c r="X4" s="19"/>
      <c r="Y4" s="236"/>
      <c r="Z4" s="238"/>
      <c r="AA4" s="81"/>
      <c r="AB4" s="236"/>
      <c r="AC4" s="237"/>
      <c r="AD4" s="237"/>
      <c r="AE4" s="238"/>
      <c r="AF4" s="74"/>
      <c r="AG4" s="74"/>
      <c r="AL4" s="74"/>
    </row>
    <row r="5" spans="1:38" ht="15" customHeight="1" thickBot="1" x14ac:dyDescent="0.3">
      <c r="A5" s="6" t="s">
        <v>172</v>
      </c>
      <c r="B5" s="54"/>
      <c r="C5" s="54"/>
      <c r="D5" s="54"/>
      <c r="E5" s="54"/>
      <c r="F5" s="54"/>
      <c r="G5" s="54"/>
      <c r="H5" s="54"/>
      <c r="I5" s="53"/>
      <c r="J5" s="53"/>
      <c r="K5" s="53"/>
      <c r="L5" s="53"/>
      <c r="M5" s="250"/>
      <c r="N5" s="251"/>
      <c r="O5" s="64"/>
      <c r="P5" s="245"/>
      <c r="Q5" s="246"/>
      <c r="R5" s="247"/>
      <c r="S5" s="4"/>
      <c r="T5" s="4"/>
      <c r="U5" s="64"/>
      <c r="V5" s="19"/>
      <c r="W5" s="19"/>
      <c r="X5" s="19"/>
      <c r="Y5" s="236"/>
      <c r="Z5" s="238"/>
      <c r="AA5" s="81"/>
      <c r="AB5" s="233"/>
      <c r="AC5" s="234"/>
      <c r="AD5" s="234"/>
      <c r="AE5" s="235"/>
      <c r="AF5" s="74"/>
      <c r="AG5" s="74"/>
      <c r="AL5" s="74"/>
    </row>
    <row r="6" spans="1:38" ht="15" customHeight="1" thickBot="1" x14ac:dyDescent="0.3">
      <c r="B6" s="4"/>
      <c r="C6" s="4"/>
      <c r="D6" s="4"/>
      <c r="E6" s="4"/>
      <c r="F6" s="4"/>
      <c r="G6" s="4"/>
      <c r="H6" s="4"/>
      <c r="I6" s="53"/>
      <c r="J6" s="53"/>
      <c r="K6" s="53"/>
      <c r="L6" s="53"/>
      <c r="M6" s="252"/>
      <c r="N6" s="253"/>
      <c r="O6" s="64"/>
      <c r="Q6" s="4"/>
      <c r="R6" s="9"/>
      <c r="S6" s="4"/>
      <c r="T6" s="4"/>
      <c r="U6" s="4"/>
      <c r="V6" s="9"/>
      <c r="W6" s="9"/>
      <c r="X6" s="9"/>
      <c r="Y6" s="233"/>
      <c r="Z6" s="235"/>
      <c r="AA6" s="81"/>
      <c r="AB6" s="142"/>
      <c r="AC6" s="74"/>
      <c r="AD6" s="74"/>
      <c r="AE6" s="74"/>
      <c r="AF6" s="74"/>
      <c r="AG6" s="74"/>
      <c r="AL6" s="74"/>
    </row>
    <row r="7" spans="1:38" ht="15" customHeight="1" x14ac:dyDescent="0.25">
      <c r="A7" s="4" t="s">
        <v>254</v>
      </c>
      <c r="B7" s="53"/>
      <c r="C7" s="53"/>
      <c r="D7" s="53"/>
      <c r="E7" s="53"/>
      <c r="F7" s="53"/>
      <c r="G7" s="53"/>
      <c r="H7" s="53"/>
      <c r="I7" s="53"/>
      <c r="J7" s="53"/>
      <c r="K7" s="53"/>
      <c r="L7" s="53"/>
      <c r="M7" s="254" t="s">
        <v>214</v>
      </c>
      <c r="N7" s="255"/>
      <c r="O7" s="64"/>
      <c r="P7" s="50" t="s">
        <v>214</v>
      </c>
      <c r="Q7" s="4"/>
      <c r="R7" s="4"/>
      <c r="S7" s="4"/>
      <c r="T7" s="4"/>
      <c r="U7" s="4"/>
      <c r="V7" s="4"/>
      <c r="W7" s="4"/>
      <c r="Y7" s="139"/>
      <c r="Z7" s="81"/>
      <c r="AA7" s="81"/>
      <c r="AB7" s="258" t="s">
        <v>220</v>
      </c>
      <c r="AC7" s="259"/>
      <c r="AD7" s="259"/>
      <c r="AE7" s="259"/>
      <c r="AF7" s="4"/>
    </row>
    <row r="8" spans="1:38" ht="14.4" customHeight="1" x14ac:dyDescent="0.25">
      <c r="B8" s="53"/>
      <c r="C8" s="53"/>
      <c r="D8" s="53"/>
      <c r="E8" s="53"/>
      <c r="F8" s="53"/>
      <c r="G8" s="53"/>
      <c r="H8" s="53"/>
      <c r="I8" s="53"/>
      <c r="J8" s="53"/>
      <c r="K8" s="53"/>
      <c r="L8" s="53"/>
      <c r="M8" s="256"/>
      <c r="N8" s="257"/>
      <c r="Q8" s="4"/>
      <c r="R8" s="4"/>
      <c r="S8" s="4"/>
      <c r="T8" s="4"/>
      <c r="U8" s="4"/>
      <c r="V8" s="4"/>
      <c r="W8" s="4"/>
      <c r="Y8" s="258" t="s">
        <v>201</v>
      </c>
      <c r="Z8" s="259"/>
      <c r="AA8" s="81"/>
      <c r="AB8" s="258"/>
      <c r="AC8" s="259"/>
      <c r="AD8" s="259"/>
      <c r="AE8" s="259"/>
      <c r="AF8" s="4"/>
    </row>
    <row r="9" spans="1:38" x14ac:dyDescent="0.25">
      <c r="A9" s="53" t="s">
        <v>155</v>
      </c>
      <c r="B9" s="5" t="s">
        <v>156</v>
      </c>
      <c r="C9" s="53"/>
      <c r="D9" s="53"/>
      <c r="E9" s="53"/>
      <c r="F9" s="53"/>
      <c r="G9" s="53"/>
      <c r="H9" s="53"/>
      <c r="I9" s="53"/>
      <c r="J9" s="53"/>
      <c r="K9" s="53"/>
      <c r="L9" s="53"/>
      <c r="M9" s="89"/>
      <c r="N9" s="4"/>
      <c r="P9" s="50"/>
      <c r="Q9" s="4"/>
      <c r="R9" s="4"/>
      <c r="S9" s="4"/>
      <c r="T9" s="4"/>
      <c r="U9" s="4"/>
      <c r="V9" s="4"/>
      <c r="W9" s="4"/>
      <c r="Y9" s="258"/>
      <c r="Z9" s="259"/>
      <c r="AA9" s="81"/>
      <c r="AB9" s="258"/>
      <c r="AC9" s="259"/>
      <c r="AD9" s="259"/>
      <c r="AE9" s="259"/>
      <c r="AF9" s="4"/>
    </row>
    <row r="10" spans="1:38" x14ac:dyDescent="0.25">
      <c r="A10" s="53"/>
      <c r="B10" s="134" t="s">
        <v>165</v>
      </c>
      <c r="C10" s="53"/>
      <c r="D10" s="53"/>
      <c r="E10" s="53"/>
      <c r="F10" s="53"/>
      <c r="G10" s="53"/>
      <c r="H10" s="53"/>
      <c r="I10" s="53"/>
      <c r="J10" s="53"/>
      <c r="K10" s="53"/>
      <c r="L10" s="53"/>
      <c r="M10" s="89"/>
      <c r="N10" s="4"/>
      <c r="P10" s="50"/>
      <c r="Q10" s="4"/>
      <c r="R10" s="4"/>
      <c r="S10" s="4"/>
      <c r="T10" s="4"/>
      <c r="U10" s="4"/>
      <c r="V10" s="4"/>
      <c r="W10" s="4"/>
      <c r="Y10" s="258"/>
      <c r="Z10" s="259"/>
      <c r="AA10" s="81"/>
      <c r="AB10" s="89" t="s">
        <v>155</v>
      </c>
      <c r="AC10" s="5" t="s">
        <v>164</v>
      </c>
      <c r="AD10" s="31"/>
      <c r="AE10" s="4"/>
      <c r="AF10" s="4"/>
    </row>
    <row r="11" spans="1:38" x14ac:dyDescent="0.25">
      <c r="A11" s="53"/>
      <c r="B11" s="134" t="s">
        <v>166</v>
      </c>
      <c r="C11" s="53"/>
      <c r="D11" s="53"/>
      <c r="E11" s="53"/>
      <c r="F11" s="53"/>
      <c r="G11" s="53"/>
      <c r="H11" s="53"/>
      <c r="I11" s="53"/>
      <c r="J11" s="53"/>
      <c r="K11" s="53"/>
      <c r="L11" s="53"/>
      <c r="M11" s="89"/>
      <c r="N11" s="4"/>
      <c r="P11" s="50"/>
      <c r="Q11" s="4"/>
      <c r="R11" s="4"/>
      <c r="S11" s="4"/>
      <c r="T11" s="4"/>
      <c r="U11" s="4"/>
      <c r="V11" s="4"/>
      <c r="W11" s="4"/>
      <c r="Y11" s="258"/>
      <c r="Z11" s="259"/>
      <c r="AA11" s="81"/>
      <c r="AB11" s="89"/>
      <c r="AC11" s="134" t="s">
        <v>170</v>
      </c>
      <c r="AD11" s="4"/>
      <c r="AE11" s="4"/>
      <c r="AF11" s="4"/>
    </row>
    <row r="12" spans="1:38" x14ac:dyDescent="0.25">
      <c r="A12" s="53"/>
      <c r="B12" s="134" t="s">
        <v>160</v>
      </c>
      <c r="C12" s="53"/>
      <c r="D12" s="53"/>
      <c r="E12" s="53"/>
      <c r="F12" s="53"/>
      <c r="G12" s="53"/>
      <c r="H12" s="53"/>
      <c r="I12" s="53"/>
      <c r="J12" s="53"/>
      <c r="K12" s="53"/>
      <c r="L12" s="53"/>
      <c r="M12" s="89"/>
      <c r="N12" s="4"/>
      <c r="P12" s="50"/>
      <c r="Q12" s="4"/>
      <c r="R12" s="4"/>
      <c r="S12" s="4"/>
      <c r="T12" s="4"/>
      <c r="U12" s="4"/>
      <c r="V12" s="4"/>
      <c r="W12" s="4"/>
      <c r="Y12" s="258"/>
      <c r="Z12" s="259"/>
      <c r="AA12" s="81"/>
      <c r="AB12" s="89"/>
      <c r="AC12" s="134" t="s">
        <v>167</v>
      </c>
      <c r="AD12" s="4"/>
      <c r="AE12" s="4"/>
      <c r="AF12" s="4"/>
    </row>
    <row r="13" spans="1:38" x14ac:dyDescent="0.25">
      <c r="A13" s="53"/>
      <c r="B13" s="134" t="s">
        <v>161</v>
      </c>
      <c r="C13" s="53"/>
      <c r="D13" s="53"/>
      <c r="E13" s="53"/>
      <c r="F13" s="53"/>
      <c r="G13" s="53"/>
      <c r="H13" s="53"/>
      <c r="I13" s="53"/>
      <c r="J13" s="53"/>
      <c r="K13" s="53"/>
      <c r="L13" s="53"/>
      <c r="M13" s="89"/>
      <c r="N13" s="4"/>
      <c r="P13" s="50"/>
      <c r="Q13" s="4"/>
      <c r="R13" s="4"/>
      <c r="S13" s="4"/>
      <c r="T13" s="4"/>
      <c r="U13" s="4"/>
      <c r="V13" s="4"/>
      <c r="W13" s="4"/>
      <c r="Y13" s="258"/>
      <c r="Z13" s="259"/>
      <c r="AA13" s="81"/>
      <c r="AC13" s="5" t="s">
        <v>168</v>
      </c>
      <c r="AD13" s="4"/>
      <c r="AE13" s="4"/>
      <c r="AF13" s="4"/>
    </row>
    <row r="14" spans="1:38" x14ac:dyDescent="0.25">
      <c r="A14" s="53"/>
      <c r="B14" s="134"/>
      <c r="C14" s="53"/>
      <c r="D14" s="53"/>
      <c r="E14" s="53"/>
      <c r="F14" s="53"/>
      <c r="G14" s="53"/>
      <c r="H14" s="53"/>
      <c r="I14" s="53"/>
      <c r="J14" s="53"/>
      <c r="K14" s="53"/>
      <c r="L14" s="53"/>
      <c r="M14" s="89"/>
      <c r="N14" s="4"/>
      <c r="P14" s="50"/>
      <c r="Q14" s="4"/>
      <c r="R14" s="4"/>
      <c r="S14" s="4"/>
      <c r="T14" s="4"/>
      <c r="U14" s="4"/>
      <c r="V14" s="4"/>
      <c r="W14" s="4"/>
      <c r="Y14" s="258"/>
      <c r="Z14" s="259"/>
      <c r="AA14" s="81"/>
      <c r="AC14" s="134" t="s">
        <v>169</v>
      </c>
      <c r="AD14" s="4"/>
      <c r="AE14" s="4"/>
      <c r="AF14" s="4"/>
    </row>
    <row r="15" spans="1:38" x14ac:dyDescent="0.25">
      <c r="B15" s="53"/>
      <c r="C15" s="53"/>
      <c r="D15" s="53"/>
      <c r="E15" s="53"/>
      <c r="F15" s="53"/>
      <c r="G15" s="53"/>
      <c r="H15" s="53"/>
      <c r="I15" s="53"/>
      <c r="J15" s="53"/>
      <c r="K15" s="115" t="s">
        <v>125</v>
      </c>
      <c r="L15" s="53"/>
      <c r="M15" s="89"/>
      <c r="N15" s="115"/>
      <c r="P15" s="50"/>
      <c r="Q15" s="4"/>
      <c r="R15" s="4"/>
      <c r="S15" s="4"/>
      <c r="T15" s="4"/>
      <c r="U15" s="4"/>
      <c r="V15" s="4"/>
      <c r="W15" s="115" t="s">
        <v>125</v>
      </c>
      <c r="Y15" s="258"/>
      <c r="Z15" s="259"/>
      <c r="AA15" s="115"/>
      <c r="AC15" s="134" t="s">
        <v>171</v>
      </c>
      <c r="AD15" s="4"/>
      <c r="AE15" s="4"/>
      <c r="AF15" s="4"/>
    </row>
    <row r="16" spans="1:38" x14ac:dyDescent="0.25">
      <c r="B16" s="53"/>
      <c r="C16" s="53"/>
      <c r="D16" s="53"/>
      <c r="E16" s="53"/>
      <c r="F16" s="53"/>
      <c r="G16" s="53"/>
      <c r="H16" s="53"/>
      <c r="I16" s="53"/>
      <c r="J16" s="53"/>
      <c r="K16" s="53"/>
      <c r="L16" s="53"/>
      <c r="M16" s="89"/>
      <c r="N16" s="4"/>
      <c r="P16" s="50"/>
      <c r="Q16" s="4"/>
      <c r="R16" s="4"/>
      <c r="S16" s="4"/>
      <c r="T16" s="4"/>
      <c r="U16" s="4"/>
      <c r="V16" s="4"/>
      <c r="W16" s="4"/>
      <c r="Y16" s="258"/>
      <c r="Z16" s="259"/>
      <c r="AC16" s="4"/>
      <c r="AD16" s="4"/>
      <c r="AE16" s="4"/>
      <c r="AF16" s="4"/>
    </row>
    <row r="17" spans="1:32" x14ac:dyDescent="0.25">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58"/>
      <c r="Z17" s="259"/>
      <c r="AB17" s="89"/>
      <c r="AC17" s="4"/>
      <c r="AD17" s="4"/>
      <c r="AE17" s="4"/>
      <c r="AF17" s="4"/>
    </row>
    <row r="18" spans="1:32" ht="79.2" x14ac:dyDescent="0.25">
      <c r="A18" s="144"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5"/>
      <c r="AC18" s="4"/>
      <c r="AD18" s="4"/>
      <c r="AE18" s="4"/>
      <c r="AF18" s="4"/>
    </row>
    <row r="19" spans="1:32" ht="57.75" customHeight="1" x14ac:dyDescent="0.25">
      <c r="A19" s="224" t="s">
        <v>224</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5">
      <c r="A20" s="55"/>
      <c r="B20" s="11"/>
      <c r="C20" s="11" t="s">
        <v>192</v>
      </c>
      <c r="D20" s="11"/>
      <c r="E20" s="160">
        <v>0</v>
      </c>
      <c r="F20" s="11"/>
      <c r="G20" s="11"/>
      <c r="H20" s="11"/>
      <c r="I20" s="11"/>
      <c r="J20" s="11"/>
      <c r="K20" s="11"/>
      <c r="M20" s="11">
        <v>48</v>
      </c>
      <c r="N20" s="11">
        <f>M20</f>
        <v>48</v>
      </c>
      <c r="P20" s="164">
        <v>608.71</v>
      </c>
      <c r="Q20" s="164">
        <v>1008.39</v>
      </c>
      <c r="R20" s="164">
        <v>564.92999999999995</v>
      </c>
      <c r="S20" s="164">
        <v>949.46</v>
      </c>
      <c r="T20" s="11">
        <v>110</v>
      </c>
      <c r="U20" s="11" t="s">
        <v>191</v>
      </c>
      <c r="V20" s="11">
        <v>95</v>
      </c>
      <c r="W20" s="11" t="s">
        <v>191</v>
      </c>
      <c r="Y20" s="11"/>
      <c r="Z20" s="11"/>
      <c r="AB20" s="11"/>
      <c r="AC20" s="11"/>
      <c r="AD20" s="11"/>
      <c r="AE20" s="4"/>
      <c r="AF20" s="4"/>
    </row>
    <row r="21" spans="1:32" x14ac:dyDescent="0.25">
      <c r="A21" s="55"/>
      <c r="B21" s="11"/>
      <c r="C21" s="11" t="s">
        <v>192</v>
      </c>
      <c r="D21" s="11"/>
      <c r="E21" s="11" t="s">
        <v>233</v>
      </c>
      <c r="F21" s="11"/>
      <c r="G21" s="11"/>
      <c r="H21" s="11"/>
      <c r="I21" s="11"/>
      <c r="J21" s="11"/>
      <c r="K21" s="11"/>
      <c r="M21" s="11">
        <v>0</v>
      </c>
      <c r="N21" s="11">
        <f t="shared" ref="N21:N37" si="0">M21</f>
        <v>0</v>
      </c>
      <c r="P21" s="163">
        <v>0</v>
      </c>
      <c r="Q21" s="163">
        <v>0</v>
      </c>
      <c r="R21" s="163">
        <v>0</v>
      </c>
      <c r="S21" s="163">
        <v>0</v>
      </c>
      <c r="T21" s="11">
        <v>0</v>
      </c>
      <c r="U21" s="11" t="s">
        <v>191</v>
      </c>
      <c r="V21" s="11">
        <v>0</v>
      </c>
      <c r="W21" s="11" t="s">
        <v>191</v>
      </c>
      <c r="Y21" s="11"/>
      <c r="Z21" s="11"/>
      <c r="AB21" s="11"/>
      <c r="AC21" s="11"/>
      <c r="AD21" s="11"/>
      <c r="AE21" s="4"/>
      <c r="AF21" s="4"/>
    </row>
    <row r="22" spans="1:32" x14ac:dyDescent="0.25">
      <c r="A22" s="55"/>
      <c r="B22" s="11"/>
      <c r="C22" s="11" t="s">
        <v>192</v>
      </c>
      <c r="D22" s="11"/>
      <c r="E22" s="11" t="s">
        <v>234</v>
      </c>
      <c r="F22" s="11"/>
      <c r="G22" s="11"/>
      <c r="H22" s="11"/>
      <c r="I22" s="11"/>
      <c r="J22" s="11"/>
      <c r="K22" s="11"/>
      <c r="M22" s="11">
        <v>1</v>
      </c>
      <c r="N22" s="11">
        <f t="shared" si="0"/>
        <v>1</v>
      </c>
      <c r="P22" s="163">
        <v>0</v>
      </c>
      <c r="Q22" s="163">
        <v>0</v>
      </c>
      <c r="R22" s="163">
        <v>0</v>
      </c>
      <c r="S22" s="163">
        <v>0</v>
      </c>
      <c r="T22" s="11">
        <v>0</v>
      </c>
      <c r="U22" s="11" t="s">
        <v>191</v>
      </c>
      <c r="V22" s="11">
        <v>0</v>
      </c>
      <c r="W22" s="11" t="s">
        <v>191</v>
      </c>
      <c r="Y22" s="11"/>
      <c r="Z22" s="11"/>
      <c r="AB22" s="11"/>
      <c r="AC22" s="11"/>
      <c r="AD22" s="11"/>
      <c r="AE22" s="4"/>
      <c r="AF22" s="4"/>
    </row>
    <row r="23" spans="1:32" x14ac:dyDescent="0.25">
      <c r="A23" s="55"/>
      <c r="B23" s="11"/>
      <c r="C23" s="11" t="s">
        <v>192</v>
      </c>
      <c r="D23" s="11"/>
      <c r="E23" s="11" t="s">
        <v>235</v>
      </c>
      <c r="F23" s="11"/>
      <c r="G23" s="11"/>
      <c r="H23" s="11"/>
      <c r="I23" s="11"/>
      <c r="J23" s="11"/>
      <c r="K23" s="11"/>
      <c r="M23" s="11">
        <v>2</v>
      </c>
      <c r="N23" s="11">
        <f t="shared" si="0"/>
        <v>2</v>
      </c>
      <c r="P23" s="163">
        <v>0</v>
      </c>
      <c r="Q23" s="163">
        <v>0</v>
      </c>
      <c r="R23" s="163">
        <v>0</v>
      </c>
      <c r="S23" s="163">
        <v>0</v>
      </c>
      <c r="T23" s="11">
        <v>0</v>
      </c>
      <c r="U23" s="11" t="s">
        <v>191</v>
      </c>
      <c r="V23" s="11">
        <v>0</v>
      </c>
      <c r="W23" s="11" t="s">
        <v>191</v>
      </c>
      <c r="Y23" s="11"/>
      <c r="Z23" s="11"/>
      <c r="AB23" s="11"/>
      <c r="AC23" s="11"/>
      <c r="AD23" s="11"/>
      <c r="AE23" s="4"/>
      <c r="AF23" s="4"/>
    </row>
    <row r="24" spans="1:32" x14ac:dyDescent="0.25">
      <c r="A24" s="55"/>
      <c r="B24" s="11"/>
      <c r="C24" s="11" t="s">
        <v>192</v>
      </c>
      <c r="D24" s="11"/>
      <c r="E24" s="11" t="s">
        <v>236</v>
      </c>
      <c r="F24" s="11"/>
      <c r="G24" s="11"/>
      <c r="H24" s="11"/>
      <c r="I24" s="11"/>
      <c r="J24" s="11"/>
      <c r="K24" s="11"/>
      <c r="M24" s="11">
        <v>2</v>
      </c>
      <c r="N24" s="11">
        <f t="shared" si="0"/>
        <v>2</v>
      </c>
      <c r="P24" s="163">
        <v>0</v>
      </c>
      <c r="Q24" s="163">
        <v>0</v>
      </c>
      <c r="R24" s="163">
        <v>0</v>
      </c>
      <c r="S24" s="163">
        <v>0</v>
      </c>
      <c r="T24" s="11">
        <v>0</v>
      </c>
      <c r="U24" s="11" t="s">
        <v>191</v>
      </c>
      <c r="V24" s="11">
        <v>0</v>
      </c>
      <c r="W24" s="11" t="s">
        <v>191</v>
      </c>
      <c r="Y24" s="11"/>
      <c r="Z24" s="11"/>
      <c r="AB24" s="11"/>
      <c r="AC24" s="11"/>
      <c r="AD24" s="11"/>
      <c r="AE24" s="4"/>
      <c r="AF24" s="4"/>
    </row>
    <row r="25" spans="1:32" x14ac:dyDescent="0.25">
      <c r="A25" s="55"/>
      <c r="B25" s="11"/>
      <c r="C25" s="11" t="s">
        <v>192</v>
      </c>
      <c r="D25" s="11"/>
      <c r="E25" s="11" t="s">
        <v>237</v>
      </c>
      <c r="F25" s="11"/>
      <c r="G25" s="11"/>
      <c r="H25" s="11"/>
      <c r="I25" s="11"/>
      <c r="J25" s="11"/>
      <c r="K25" s="11"/>
      <c r="M25" s="11">
        <v>2</v>
      </c>
      <c r="N25" s="11">
        <f t="shared" si="0"/>
        <v>2</v>
      </c>
      <c r="P25" s="163">
        <v>0</v>
      </c>
      <c r="Q25" s="163">
        <v>0</v>
      </c>
      <c r="R25" s="163">
        <v>0</v>
      </c>
      <c r="S25" s="163">
        <v>0</v>
      </c>
      <c r="T25" s="11">
        <v>0</v>
      </c>
      <c r="U25" s="11" t="s">
        <v>191</v>
      </c>
      <c r="V25" s="11">
        <v>0</v>
      </c>
      <c r="W25" s="11" t="s">
        <v>191</v>
      </c>
      <c r="Y25" s="11"/>
      <c r="Z25" s="11"/>
      <c r="AB25" s="11"/>
      <c r="AC25" s="11"/>
      <c r="AD25" s="11"/>
      <c r="AE25" s="4"/>
      <c r="AF25" s="4"/>
    </row>
    <row r="26" spans="1:32" x14ac:dyDescent="0.25">
      <c r="A26" s="55"/>
      <c r="B26" s="11"/>
      <c r="C26" s="11" t="s">
        <v>192</v>
      </c>
      <c r="D26" s="11"/>
      <c r="E26" s="11" t="s">
        <v>238</v>
      </c>
      <c r="F26" s="11"/>
      <c r="G26" s="11"/>
      <c r="H26" s="11"/>
      <c r="I26" s="11"/>
      <c r="J26" s="11"/>
      <c r="K26" s="11"/>
      <c r="M26" s="11">
        <v>0</v>
      </c>
      <c r="N26" s="11">
        <f t="shared" si="0"/>
        <v>0</v>
      </c>
      <c r="P26" s="163">
        <v>0</v>
      </c>
      <c r="Q26" s="163">
        <v>0</v>
      </c>
      <c r="R26" s="163">
        <v>0</v>
      </c>
      <c r="S26" s="163">
        <v>0</v>
      </c>
      <c r="T26" s="11">
        <v>0</v>
      </c>
      <c r="U26" s="11" t="s">
        <v>191</v>
      </c>
      <c r="V26" s="11">
        <v>0</v>
      </c>
      <c r="W26" s="11" t="s">
        <v>191</v>
      </c>
      <c r="Y26" s="11"/>
      <c r="Z26" s="11"/>
      <c r="AB26" s="11"/>
      <c r="AC26" s="11"/>
      <c r="AD26" s="11"/>
      <c r="AE26" s="4"/>
      <c r="AF26" s="4"/>
    </row>
    <row r="27" spans="1:32" x14ac:dyDescent="0.25">
      <c r="A27" s="55"/>
      <c r="B27" s="11"/>
      <c r="C27" s="11" t="s">
        <v>192</v>
      </c>
      <c r="D27" s="11"/>
      <c r="E27" s="11" t="s">
        <v>239</v>
      </c>
      <c r="F27" s="11"/>
      <c r="G27" s="11"/>
      <c r="H27" s="11"/>
      <c r="I27" s="11"/>
      <c r="J27" s="11"/>
      <c r="K27" s="11"/>
      <c r="M27" s="11">
        <v>0</v>
      </c>
      <c r="N27" s="11">
        <f t="shared" si="0"/>
        <v>0</v>
      </c>
      <c r="P27" s="163">
        <v>0</v>
      </c>
      <c r="Q27" s="163">
        <v>0</v>
      </c>
      <c r="R27" s="163">
        <v>0</v>
      </c>
      <c r="S27" s="163">
        <v>0</v>
      </c>
      <c r="T27" s="11">
        <v>0</v>
      </c>
      <c r="U27" s="11" t="s">
        <v>191</v>
      </c>
      <c r="V27" s="11">
        <v>0</v>
      </c>
      <c r="W27" s="11" t="s">
        <v>191</v>
      </c>
      <c r="Y27" s="11"/>
      <c r="Z27" s="11"/>
      <c r="AB27" s="11"/>
      <c r="AC27" s="11"/>
      <c r="AD27" s="11"/>
      <c r="AE27" s="4"/>
      <c r="AF27" s="4"/>
    </row>
    <row r="28" spans="1:32" x14ac:dyDescent="0.25">
      <c r="A28" s="55"/>
      <c r="B28" s="11"/>
      <c r="C28" s="11" t="s">
        <v>192</v>
      </c>
      <c r="D28" s="11"/>
      <c r="E28" s="11" t="s">
        <v>240</v>
      </c>
      <c r="F28" s="11"/>
      <c r="G28" s="11"/>
      <c r="H28" s="11"/>
      <c r="I28" s="11"/>
      <c r="J28" s="11"/>
      <c r="K28" s="11"/>
      <c r="M28" s="11">
        <v>487</v>
      </c>
      <c r="N28" s="11">
        <f t="shared" si="0"/>
        <v>487</v>
      </c>
      <c r="P28" s="163">
        <v>726.9</v>
      </c>
      <c r="Q28" s="163">
        <v>1011.27</v>
      </c>
      <c r="R28" s="163">
        <v>118.69</v>
      </c>
      <c r="S28" s="163">
        <v>111.07</v>
      </c>
      <c r="T28" s="11">
        <v>130</v>
      </c>
      <c r="U28" s="11" t="s">
        <v>191</v>
      </c>
      <c r="V28" s="11">
        <v>18</v>
      </c>
      <c r="W28" s="11" t="s">
        <v>191</v>
      </c>
      <c r="Y28" s="11"/>
      <c r="Z28" s="11"/>
      <c r="AB28" s="11"/>
      <c r="AC28" s="11"/>
      <c r="AD28" s="11"/>
      <c r="AE28" s="4"/>
      <c r="AF28" s="4"/>
    </row>
    <row r="29" spans="1:32" x14ac:dyDescent="0.25">
      <c r="A29" s="55"/>
      <c r="B29" s="11"/>
      <c r="C29" s="11" t="s">
        <v>192</v>
      </c>
      <c r="D29" s="11"/>
      <c r="E29" s="11" t="s">
        <v>241</v>
      </c>
      <c r="F29" s="11"/>
      <c r="G29" s="11"/>
      <c r="H29" s="11"/>
      <c r="I29" s="11"/>
      <c r="J29" s="11"/>
      <c r="K29" s="11"/>
      <c r="M29" s="11">
        <v>111</v>
      </c>
      <c r="N29" s="11">
        <f t="shared" si="0"/>
        <v>111</v>
      </c>
      <c r="P29" s="163">
        <v>261.17</v>
      </c>
      <c r="Q29" s="163">
        <v>247.27</v>
      </c>
      <c r="R29" s="163">
        <v>242.14</v>
      </c>
      <c r="S29" s="163">
        <v>192.58</v>
      </c>
      <c r="T29" s="11">
        <v>44</v>
      </c>
      <c r="U29" s="11" t="s">
        <v>191</v>
      </c>
      <c r="V29" s="11">
        <v>33</v>
      </c>
      <c r="W29" s="11" t="s">
        <v>191</v>
      </c>
      <c r="Y29" s="11"/>
      <c r="Z29" s="11"/>
      <c r="AB29" s="11"/>
      <c r="AC29" s="11"/>
      <c r="AD29" s="11"/>
      <c r="AE29" s="4"/>
      <c r="AF29" s="4"/>
    </row>
    <row r="30" spans="1:32" x14ac:dyDescent="0.25">
      <c r="A30" s="55"/>
      <c r="B30" s="11"/>
      <c r="C30" s="11" t="s">
        <v>192</v>
      </c>
      <c r="D30" s="11"/>
      <c r="E30" s="11" t="s">
        <v>242</v>
      </c>
      <c r="F30" s="11"/>
      <c r="G30" s="11"/>
      <c r="H30" s="11"/>
      <c r="I30" s="11"/>
      <c r="J30" s="11"/>
      <c r="K30" s="11"/>
      <c r="M30" s="11">
        <v>7</v>
      </c>
      <c r="N30" s="11">
        <f t="shared" si="0"/>
        <v>7</v>
      </c>
      <c r="P30" s="163">
        <v>1447.24</v>
      </c>
      <c r="Q30" s="163">
        <v>0</v>
      </c>
      <c r="R30" s="163">
        <v>1447.24</v>
      </c>
      <c r="S30" s="163">
        <v>0</v>
      </c>
      <c r="T30" s="11">
        <v>54</v>
      </c>
      <c r="U30" s="11" t="s">
        <v>191</v>
      </c>
      <c r="V30" s="11">
        <v>54</v>
      </c>
      <c r="W30" s="11" t="s">
        <v>191</v>
      </c>
      <c r="Y30" s="11"/>
      <c r="Z30" s="11"/>
      <c r="AB30" s="11"/>
      <c r="AC30" s="11"/>
      <c r="AD30" s="11"/>
      <c r="AE30" s="4"/>
      <c r="AF30" s="4"/>
    </row>
    <row r="31" spans="1:32" x14ac:dyDescent="0.25">
      <c r="A31" s="55"/>
      <c r="B31" s="11"/>
      <c r="C31" s="11" t="s">
        <v>192</v>
      </c>
      <c r="D31" s="11"/>
      <c r="E31" s="11" t="s">
        <v>243</v>
      </c>
      <c r="F31" s="11"/>
      <c r="G31" s="11"/>
      <c r="H31" s="11"/>
      <c r="I31" s="11"/>
      <c r="J31" s="11"/>
      <c r="K31" s="11"/>
      <c r="M31" s="11">
        <v>0</v>
      </c>
      <c r="N31" s="11">
        <f t="shared" si="0"/>
        <v>0</v>
      </c>
      <c r="P31" s="163">
        <v>0</v>
      </c>
      <c r="Q31" s="163">
        <v>0</v>
      </c>
      <c r="R31" s="163">
        <v>0</v>
      </c>
      <c r="S31" s="163">
        <v>0</v>
      </c>
      <c r="T31" s="11">
        <v>0</v>
      </c>
      <c r="U31" s="11" t="s">
        <v>191</v>
      </c>
      <c r="V31" s="11">
        <v>0</v>
      </c>
      <c r="W31" s="11" t="s">
        <v>191</v>
      </c>
      <c r="Y31" s="11"/>
      <c r="Z31" s="11"/>
      <c r="AB31" s="11"/>
      <c r="AC31" s="11"/>
      <c r="AD31" s="11"/>
      <c r="AE31" s="4"/>
      <c r="AF31" s="4"/>
    </row>
    <row r="32" spans="1:32" x14ac:dyDescent="0.25">
      <c r="A32" s="55"/>
      <c r="B32" s="11"/>
      <c r="C32" s="11" t="s">
        <v>192</v>
      </c>
      <c r="D32" s="11"/>
      <c r="E32" s="11" t="s">
        <v>244</v>
      </c>
      <c r="F32" s="11"/>
      <c r="G32" s="11"/>
      <c r="H32" s="11"/>
      <c r="I32" s="11"/>
      <c r="J32" s="11"/>
      <c r="K32" s="11"/>
      <c r="M32" s="11">
        <v>155</v>
      </c>
      <c r="N32" s="11">
        <f t="shared" si="0"/>
        <v>155</v>
      </c>
      <c r="P32" s="163">
        <v>248.15</v>
      </c>
      <c r="Q32" s="163">
        <v>249.52</v>
      </c>
      <c r="R32" s="163">
        <v>248.15</v>
      </c>
      <c r="S32" s="163">
        <v>249.52</v>
      </c>
      <c r="T32" s="11">
        <v>51</v>
      </c>
      <c r="U32" s="11" t="s">
        <v>191</v>
      </c>
      <c r="V32" s="11">
        <v>51</v>
      </c>
      <c r="W32" s="11" t="s">
        <v>191</v>
      </c>
      <c r="Y32" s="11"/>
      <c r="Z32" s="11"/>
      <c r="AB32" s="11"/>
      <c r="AC32" s="11"/>
      <c r="AD32" s="11"/>
      <c r="AE32" s="4"/>
      <c r="AF32" s="4"/>
    </row>
    <row r="33" spans="1:37" x14ac:dyDescent="0.25">
      <c r="A33" s="55"/>
      <c r="B33" s="11"/>
      <c r="C33" s="11" t="s">
        <v>192</v>
      </c>
      <c r="D33" s="11"/>
      <c r="E33" s="11" t="s">
        <v>245</v>
      </c>
      <c r="F33" s="11"/>
      <c r="G33" s="11"/>
      <c r="H33" s="11"/>
      <c r="I33" s="11"/>
      <c r="J33" s="11"/>
      <c r="K33" s="11"/>
      <c r="M33" s="11">
        <v>16656</v>
      </c>
      <c r="N33" s="11">
        <f t="shared" si="0"/>
        <v>16656</v>
      </c>
      <c r="P33" s="163">
        <v>226.76</v>
      </c>
      <c r="Q33" s="163">
        <v>257.07</v>
      </c>
      <c r="R33" s="163">
        <v>109.2</v>
      </c>
      <c r="S33" s="163">
        <v>105.46</v>
      </c>
      <c r="T33" s="11">
        <v>48</v>
      </c>
      <c r="U33" s="11" t="s">
        <v>191</v>
      </c>
      <c r="V33" s="11">
        <v>20</v>
      </c>
      <c r="W33" s="11" t="s">
        <v>191</v>
      </c>
      <c r="Y33" s="11"/>
      <c r="Z33" s="11"/>
      <c r="AB33" s="11"/>
      <c r="AC33" s="11"/>
      <c r="AD33" s="11"/>
      <c r="AE33" s="4"/>
      <c r="AF33" s="4"/>
    </row>
    <row r="34" spans="1:37" x14ac:dyDescent="0.25">
      <c r="A34" s="55"/>
      <c r="B34" s="11"/>
      <c r="C34" s="11" t="s">
        <v>192</v>
      </c>
      <c r="D34" s="11"/>
      <c r="E34" s="11" t="s">
        <v>246</v>
      </c>
      <c r="F34" s="11"/>
      <c r="G34" s="11"/>
      <c r="H34" s="11"/>
      <c r="I34" s="11"/>
      <c r="J34" s="11"/>
      <c r="K34" s="11"/>
      <c r="M34" s="11">
        <v>199</v>
      </c>
      <c r="N34" s="11">
        <f t="shared" si="0"/>
        <v>199</v>
      </c>
      <c r="P34" s="163">
        <v>217.69</v>
      </c>
      <c r="Q34" s="163">
        <v>257.82</v>
      </c>
      <c r="R34" s="163">
        <v>90.21</v>
      </c>
      <c r="S34" s="163">
        <v>81.260000000000005</v>
      </c>
      <c r="T34" s="11">
        <v>40</v>
      </c>
      <c r="U34" s="11" t="s">
        <v>191</v>
      </c>
      <c r="V34" s="11">
        <v>15</v>
      </c>
      <c r="W34" s="11" t="s">
        <v>191</v>
      </c>
      <c r="Y34" s="11"/>
      <c r="Z34" s="11"/>
      <c r="AB34" s="11"/>
      <c r="AC34" s="11"/>
      <c r="AD34" s="11"/>
      <c r="AE34" s="4"/>
      <c r="AF34" s="4"/>
    </row>
    <row r="35" spans="1:37" x14ac:dyDescent="0.25">
      <c r="A35" s="55"/>
      <c r="B35" s="11"/>
      <c r="C35" s="11" t="s">
        <v>192</v>
      </c>
      <c r="D35" s="11"/>
      <c r="E35" s="11" t="s">
        <v>247</v>
      </c>
      <c r="F35" s="11"/>
      <c r="G35" s="11"/>
      <c r="H35" s="11"/>
      <c r="I35" s="11"/>
      <c r="J35" s="11"/>
      <c r="K35" s="11"/>
      <c r="M35" s="11">
        <v>2</v>
      </c>
      <c r="N35" s="11">
        <f t="shared" si="0"/>
        <v>2</v>
      </c>
      <c r="P35" s="163">
        <v>0</v>
      </c>
      <c r="Q35" s="163">
        <v>0</v>
      </c>
      <c r="R35" s="163">
        <v>0</v>
      </c>
      <c r="S35" s="163">
        <v>0</v>
      </c>
      <c r="T35" s="11">
        <v>0</v>
      </c>
      <c r="U35" s="11" t="s">
        <v>191</v>
      </c>
      <c r="V35" s="11">
        <v>0</v>
      </c>
      <c r="W35" s="11" t="s">
        <v>191</v>
      </c>
      <c r="Y35" s="11"/>
      <c r="Z35" s="11"/>
      <c r="AB35" s="11"/>
      <c r="AC35" s="11"/>
      <c r="AD35" s="11"/>
      <c r="AE35" s="4"/>
      <c r="AF35" s="4"/>
    </row>
    <row r="36" spans="1:37" x14ac:dyDescent="0.25">
      <c r="A36" s="55"/>
      <c r="B36" s="11"/>
      <c r="C36" s="11" t="s">
        <v>192</v>
      </c>
      <c r="D36" s="11"/>
      <c r="E36" s="11" t="s">
        <v>248</v>
      </c>
      <c r="F36" s="11"/>
      <c r="G36" s="11"/>
      <c r="H36" s="11"/>
      <c r="I36" s="11"/>
      <c r="J36" s="11"/>
      <c r="K36" s="11"/>
      <c r="M36" s="11">
        <v>0</v>
      </c>
      <c r="N36" s="11">
        <f t="shared" si="0"/>
        <v>0</v>
      </c>
      <c r="P36" s="163">
        <v>0</v>
      </c>
      <c r="Q36" s="163">
        <v>0</v>
      </c>
      <c r="R36" s="163">
        <v>0</v>
      </c>
      <c r="S36" s="163">
        <v>0</v>
      </c>
      <c r="T36" s="11">
        <v>0</v>
      </c>
      <c r="U36" s="11" t="s">
        <v>191</v>
      </c>
      <c r="V36" s="11">
        <v>0</v>
      </c>
      <c r="W36" s="11" t="s">
        <v>191</v>
      </c>
      <c r="Y36" s="11"/>
      <c r="Z36" s="11"/>
      <c r="AB36" s="11"/>
      <c r="AC36" s="11"/>
      <c r="AD36" s="11"/>
      <c r="AE36" s="4"/>
      <c r="AF36" s="4"/>
    </row>
    <row r="37" spans="1:37" x14ac:dyDescent="0.25">
      <c r="A37" s="55"/>
      <c r="B37" s="11"/>
      <c r="C37" s="11" t="s">
        <v>192</v>
      </c>
      <c r="D37" s="11"/>
      <c r="E37" s="11" t="s">
        <v>249</v>
      </c>
      <c r="F37" s="11"/>
      <c r="G37" s="11"/>
      <c r="H37" s="11"/>
      <c r="I37" s="11"/>
      <c r="J37" s="11"/>
      <c r="K37" s="11"/>
      <c r="M37" s="11">
        <v>0</v>
      </c>
      <c r="N37" s="11">
        <f t="shared" si="0"/>
        <v>0</v>
      </c>
      <c r="P37" s="163">
        <v>0</v>
      </c>
      <c r="Q37" s="163">
        <v>0</v>
      </c>
      <c r="R37" s="163">
        <v>0</v>
      </c>
      <c r="S37" s="163">
        <v>0</v>
      </c>
      <c r="T37" s="11">
        <v>0</v>
      </c>
      <c r="U37" s="11" t="s">
        <v>191</v>
      </c>
      <c r="V37" s="11">
        <v>0</v>
      </c>
      <c r="W37" s="11" t="s">
        <v>191</v>
      </c>
      <c r="Y37" s="11"/>
      <c r="Z37" s="11"/>
      <c r="AB37" s="11"/>
      <c r="AC37" s="11"/>
      <c r="AD37" s="11"/>
      <c r="AE37" s="4"/>
      <c r="AF37" s="4"/>
    </row>
    <row r="38" spans="1:37" ht="13.8" thickBot="1" x14ac:dyDescent="0.3">
      <c r="A38" s="55"/>
      <c r="B38" s="92"/>
      <c r="C38" s="92"/>
      <c r="D38" s="92"/>
      <c r="E38" s="92"/>
      <c r="F38" s="92"/>
      <c r="G38" s="92"/>
      <c r="H38" s="92"/>
      <c r="I38" s="92"/>
      <c r="J38" s="92"/>
      <c r="K38" s="92"/>
      <c r="M38" s="92"/>
      <c r="N38" s="146"/>
      <c r="P38" s="11"/>
      <c r="Q38" s="11"/>
      <c r="R38" s="11"/>
      <c r="S38" s="11"/>
      <c r="T38" s="11"/>
      <c r="U38" s="11"/>
      <c r="V38" s="11"/>
      <c r="W38" s="11"/>
      <c r="Y38" s="92"/>
      <c r="Z38" s="92"/>
      <c r="AB38" s="92"/>
      <c r="AC38" s="92"/>
      <c r="AD38" s="92"/>
      <c r="AE38" s="4"/>
      <c r="AF38" s="4"/>
    </row>
    <row r="39" spans="1:37" ht="13.8" thickBot="1" x14ac:dyDescent="0.3">
      <c r="A39" s="55"/>
      <c r="B39" s="93" t="s">
        <v>124</v>
      </c>
      <c r="C39" s="100"/>
      <c r="D39" s="100"/>
      <c r="E39" s="100"/>
      <c r="F39" s="95"/>
      <c r="G39" s="95"/>
      <c r="H39" s="95"/>
      <c r="I39" s="95"/>
      <c r="J39" s="95"/>
      <c r="K39" s="96"/>
      <c r="M39" s="161">
        <f>SUM(M20:M38)</f>
        <v>17672</v>
      </c>
      <c r="N39" s="161">
        <f>SUM(N20:N38)</f>
        <v>17672</v>
      </c>
      <c r="P39" s="165">
        <f t="shared" ref="P39:V39" si="1">AVERAGEIF(P20:P37,"&gt;0")</f>
        <v>533.80285714285719</v>
      </c>
      <c r="Q39" s="166">
        <f t="shared" si="1"/>
        <v>505.22333333333336</v>
      </c>
      <c r="R39" s="166">
        <f t="shared" si="1"/>
        <v>402.93714285714287</v>
      </c>
      <c r="S39" s="166">
        <f t="shared" si="1"/>
        <v>281.55833333333334</v>
      </c>
      <c r="T39" s="167">
        <f t="shared" si="1"/>
        <v>68.142857142857139</v>
      </c>
      <c r="U39" s="167" t="s">
        <v>191</v>
      </c>
      <c r="V39" s="167">
        <f t="shared" si="1"/>
        <v>40.857142857142854</v>
      </c>
      <c r="W39" s="167" t="s">
        <v>191</v>
      </c>
      <c r="Y39" s="173" t="s">
        <v>191</v>
      </c>
      <c r="Z39" s="174" t="s">
        <v>191</v>
      </c>
      <c r="AB39" s="95"/>
      <c r="AC39" s="95"/>
      <c r="AD39" s="96"/>
      <c r="AE39" s="4"/>
      <c r="AF39" s="4"/>
    </row>
    <row r="40" spans="1:37" s="4" customFormat="1" x14ac:dyDescent="0.25">
      <c r="A40" s="55"/>
      <c r="M40" s="50"/>
      <c r="P40" s="50"/>
      <c r="Y40" s="50"/>
      <c r="AB40" s="50"/>
      <c r="AH40" s="74"/>
      <c r="AI40" s="74"/>
      <c r="AJ40" s="74"/>
      <c r="AK40" s="74"/>
    </row>
    <row r="41" spans="1:37" ht="54.75" customHeight="1" x14ac:dyDescent="0.25">
      <c r="A41" s="224" t="s">
        <v>225</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5">
      <c r="A42" s="55"/>
      <c r="B42" s="11"/>
      <c r="C42" s="11" t="s">
        <v>192</v>
      </c>
      <c r="D42" s="11"/>
      <c r="E42" s="160">
        <v>0</v>
      </c>
      <c r="F42" s="11"/>
      <c r="G42" s="11"/>
      <c r="H42" s="11"/>
      <c r="I42" s="11"/>
      <c r="J42" s="11"/>
      <c r="K42" s="11"/>
      <c r="M42" s="11">
        <v>48</v>
      </c>
      <c r="N42" s="11">
        <f>M42</f>
        <v>48</v>
      </c>
      <c r="P42" s="164">
        <v>421.88</v>
      </c>
      <c r="Q42" s="164">
        <v>695.71</v>
      </c>
      <c r="R42" s="164">
        <v>453.37</v>
      </c>
      <c r="S42" s="164">
        <v>712.22</v>
      </c>
      <c r="T42" s="11">
        <v>73</v>
      </c>
      <c r="U42" s="11" t="s">
        <v>191</v>
      </c>
      <c r="V42" s="11">
        <v>73</v>
      </c>
      <c r="W42" s="11" t="s">
        <v>191</v>
      </c>
      <c r="Y42" s="11"/>
      <c r="Z42" s="11"/>
      <c r="AB42" s="11"/>
      <c r="AC42" s="11"/>
      <c r="AD42" s="11"/>
      <c r="AE42" s="4"/>
      <c r="AF42" s="4"/>
    </row>
    <row r="43" spans="1:37" x14ac:dyDescent="0.25">
      <c r="A43" s="55"/>
      <c r="B43" s="11"/>
      <c r="C43" s="11" t="s">
        <v>192</v>
      </c>
      <c r="D43" s="11"/>
      <c r="E43" s="11" t="s">
        <v>233</v>
      </c>
      <c r="F43" s="11"/>
      <c r="G43" s="11"/>
      <c r="H43" s="11"/>
      <c r="I43" s="11"/>
      <c r="J43" s="11"/>
      <c r="K43" s="11"/>
      <c r="M43" s="11">
        <v>0</v>
      </c>
      <c r="N43" s="11">
        <f t="shared" ref="N43:N59" si="2">M43</f>
        <v>0</v>
      </c>
      <c r="P43" s="163">
        <v>0</v>
      </c>
      <c r="Q43" s="163">
        <v>0</v>
      </c>
      <c r="R43" s="163">
        <v>0</v>
      </c>
      <c r="S43" s="163">
        <v>0</v>
      </c>
      <c r="T43" s="11">
        <v>0</v>
      </c>
      <c r="U43" s="11" t="s">
        <v>191</v>
      </c>
      <c r="V43" s="11">
        <v>0</v>
      </c>
      <c r="W43" s="11" t="s">
        <v>191</v>
      </c>
      <c r="Y43" s="11"/>
      <c r="Z43" s="11"/>
      <c r="AB43" s="11"/>
      <c r="AC43" s="11"/>
      <c r="AD43" s="11"/>
      <c r="AE43" s="4"/>
      <c r="AF43" s="4"/>
    </row>
    <row r="44" spans="1:37" x14ac:dyDescent="0.25">
      <c r="A44" s="55"/>
      <c r="B44" s="11"/>
      <c r="C44" s="11" t="s">
        <v>192</v>
      </c>
      <c r="D44" s="11"/>
      <c r="E44" s="11" t="s">
        <v>234</v>
      </c>
      <c r="F44" s="11"/>
      <c r="G44" s="11"/>
      <c r="H44" s="11"/>
      <c r="I44" s="11"/>
      <c r="J44" s="11"/>
      <c r="K44" s="11"/>
      <c r="M44" s="11">
        <v>1</v>
      </c>
      <c r="N44" s="11">
        <f t="shared" si="2"/>
        <v>1</v>
      </c>
      <c r="P44" s="163">
        <v>0</v>
      </c>
      <c r="Q44" s="163">
        <v>0</v>
      </c>
      <c r="R44" s="163">
        <v>0</v>
      </c>
      <c r="S44" s="163">
        <v>0</v>
      </c>
      <c r="T44" s="11">
        <v>0</v>
      </c>
      <c r="U44" s="11" t="s">
        <v>191</v>
      </c>
      <c r="V44" s="11">
        <v>0</v>
      </c>
      <c r="W44" s="11" t="s">
        <v>191</v>
      </c>
      <c r="Y44" s="11"/>
      <c r="Z44" s="11"/>
      <c r="AB44" s="11"/>
      <c r="AC44" s="11"/>
      <c r="AD44" s="11"/>
      <c r="AE44" s="4"/>
      <c r="AF44" s="4"/>
    </row>
    <row r="45" spans="1:37" x14ac:dyDescent="0.25">
      <c r="A45" s="55"/>
      <c r="B45" s="11"/>
      <c r="C45" s="11" t="s">
        <v>192</v>
      </c>
      <c r="D45" s="11"/>
      <c r="E45" s="11" t="s">
        <v>235</v>
      </c>
      <c r="F45" s="11"/>
      <c r="G45" s="11"/>
      <c r="H45" s="11"/>
      <c r="I45" s="11"/>
      <c r="J45" s="11"/>
      <c r="K45" s="11"/>
      <c r="M45" s="11">
        <v>2</v>
      </c>
      <c r="N45" s="11">
        <f t="shared" si="2"/>
        <v>2</v>
      </c>
      <c r="P45" s="163">
        <v>0</v>
      </c>
      <c r="Q45" s="163">
        <v>0</v>
      </c>
      <c r="R45" s="163">
        <v>0</v>
      </c>
      <c r="S45" s="163">
        <v>0</v>
      </c>
      <c r="T45" s="11">
        <v>0</v>
      </c>
      <c r="U45" s="11" t="s">
        <v>191</v>
      </c>
      <c r="V45" s="11">
        <v>0</v>
      </c>
      <c r="W45" s="11" t="s">
        <v>191</v>
      </c>
      <c r="Y45" s="11"/>
      <c r="Z45" s="11"/>
      <c r="AB45" s="11"/>
      <c r="AC45" s="11"/>
      <c r="AD45" s="11"/>
      <c r="AE45" s="4"/>
      <c r="AF45" s="4"/>
    </row>
    <row r="46" spans="1:37" x14ac:dyDescent="0.25">
      <c r="A46" s="55"/>
      <c r="B46" s="11"/>
      <c r="C46" s="11" t="s">
        <v>192</v>
      </c>
      <c r="D46" s="11"/>
      <c r="E46" s="11" t="s">
        <v>236</v>
      </c>
      <c r="F46" s="11"/>
      <c r="G46" s="11"/>
      <c r="H46" s="11"/>
      <c r="I46" s="11"/>
      <c r="J46" s="11"/>
      <c r="K46" s="11"/>
      <c r="M46" s="11">
        <v>2</v>
      </c>
      <c r="N46" s="11">
        <f t="shared" si="2"/>
        <v>2</v>
      </c>
      <c r="P46" s="163">
        <v>0</v>
      </c>
      <c r="Q46" s="163">
        <v>0</v>
      </c>
      <c r="R46" s="163">
        <v>0</v>
      </c>
      <c r="S46" s="163">
        <v>0</v>
      </c>
      <c r="T46" s="11">
        <v>0</v>
      </c>
      <c r="U46" s="11" t="s">
        <v>191</v>
      </c>
      <c r="V46" s="11">
        <v>0</v>
      </c>
      <c r="W46" s="11" t="s">
        <v>191</v>
      </c>
      <c r="Y46" s="11"/>
      <c r="Z46" s="11"/>
      <c r="AB46" s="11"/>
      <c r="AC46" s="11"/>
      <c r="AD46" s="11"/>
      <c r="AE46" s="4"/>
      <c r="AF46" s="4"/>
    </row>
    <row r="47" spans="1:37" x14ac:dyDescent="0.25">
      <c r="A47" s="55"/>
      <c r="B47" s="11"/>
      <c r="C47" s="11" t="s">
        <v>192</v>
      </c>
      <c r="D47" s="11"/>
      <c r="E47" s="11" t="s">
        <v>237</v>
      </c>
      <c r="F47" s="11"/>
      <c r="G47" s="11"/>
      <c r="H47" s="11"/>
      <c r="I47" s="11"/>
      <c r="J47" s="11"/>
      <c r="K47" s="11"/>
      <c r="M47" s="11">
        <v>1</v>
      </c>
      <c r="N47" s="11">
        <f t="shared" si="2"/>
        <v>1</v>
      </c>
      <c r="P47" s="163">
        <v>0</v>
      </c>
      <c r="Q47" s="163">
        <v>0</v>
      </c>
      <c r="R47" s="163">
        <v>0</v>
      </c>
      <c r="S47" s="163">
        <v>0</v>
      </c>
      <c r="T47" s="11">
        <v>0</v>
      </c>
      <c r="U47" s="11" t="s">
        <v>191</v>
      </c>
      <c r="V47" s="11">
        <v>0</v>
      </c>
      <c r="W47" s="11" t="s">
        <v>191</v>
      </c>
      <c r="Y47" s="11"/>
      <c r="Z47" s="11"/>
      <c r="AB47" s="11"/>
      <c r="AC47" s="11"/>
      <c r="AD47" s="11"/>
      <c r="AE47" s="4"/>
      <c r="AF47" s="4"/>
    </row>
    <row r="48" spans="1:37" x14ac:dyDescent="0.25">
      <c r="A48" s="55"/>
      <c r="B48" s="11"/>
      <c r="C48" s="11" t="s">
        <v>192</v>
      </c>
      <c r="D48" s="11"/>
      <c r="E48" s="11" t="s">
        <v>238</v>
      </c>
      <c r="F48" s="11"/>
      <c r="G48" s="11"/>
      <c r="H48" s="11"/>
      <c r="I48" s="11"/>
      <c r="J48" s="11"/>
      <c r="K48" s="11"/>
      <c r="M48" s="11">
        <v>0</v>
      </c>
      <c r="N48" s="11">
        <f t="shared" si="2"/>
        <v>0</v>
      </c>
      <c r="P48" s="163">
        <v>0</v>
      </c>
      <c r="Q48" s="163">
        <v>0</v>
      </c>
      <c r="R48" s="163">
        <v>0</v>
      </c>
      <c r="S48" s="163">
        <v>0</v>
      </c>
      <c r="T48" s="11">
        <v>0</v>
      </c>
      <c r="U48" s="11" t="s">
        <v>191</v>
      </c>
      <c r="V48" s="11">
        <v>0</v>
      </c>
      <c r="W48" s="11" t="s">
        <v>191</v>
      </c>
      <c r="Y48" s="11"/>
      <c r="Z48" s="11"/>
      <c r="AB48" s="11"/>
      <c r="AC48" s="11"/>
      <c r="AD48" s="11"/>
      <c r="AE48" s="4"/>
      <c r="AF48" s="4"/>
    </row>
    <row r="49" spans="1:37" x14ac:dyDescent="0.25">
      <c r="A49" s="55"/>
      <c r="B49" s="11"/>
      <c r="C49" s="11" t="s">
        <v>192</v>
      </c>
      <c r="D49" s="11"/>
      <c r="E49" s="11" t="s">
        <v>239</v>
      </c>
      <c r="F49" s="11"/>
      <c r="G49" s="11"/>
      <c r="H49" s="11"/>
      <c r="I49" s="11"/>
      <c r="J49" s="11"/>
      <c r="K49" s="11"/>
      <c r="M49" s="11">
        <v>0</v>
      </c>
      <c r="N49" s="11">
        <f t="shared" si="2"/>
        <v>0</v>
      </c>
      <c r="P49" s="163">
        <v>0</v>
      </c>
      <c r="Q49" s="163">
        <v>0</v>
      </c>
      <c r="R49" s="163">
        <v>0</v>
      </c>
      <c r="S49" s="163">
        <v>0</v>
      </c>
      <c r="T49" s="11">
        <v>0</v>
      </c>
      <c r="U49" s="11" t="s">
        <v>191</v>
      </c>
      <c r="V49" s="11">
        <v>0</v>
      </c>
      <c r="W49" s="11" t="s">
        <v>191</v>
      </c>
      <c r="Y49" s="11"/>
      <c r="Z49" s="11"/>
      <c r="AB49" s="11"/>
      <c r="AC49" s="11"/>
      <c r="AD49" s="11"/>
      <c r="AE49" s="4"/>
      <c r="AF49" s="4"/>
    </row>
    <row r="50" spans="1:37" x14ac:dyDescent="0.25">
      <c r="A50" s="55"/>
      <c r="B50" s="11"/>
      <c r="C50" s="11" t="s">
        <v>192</v>
      </c>
      <c r="D50" s="11"/>
      <c r="E50" s="11" t="s">
        <v>240</v>
      </c>
      <c r="F50" s="11"/>
      <c r="G50" s="11"/>
      <c r="H50" s="11"/>
      <c r="I50" s="11"/>
      <c r="J50" s="11"/>
      <c r="K50" s="11"/>
      <c r="M50" s="11">
        <v>482</v>
      </c>
      <c r="N50" s="11">
        <f t="shared" si="2"/>
        <v>482</v>
      </c>
      <c r="P50" s="163">
        <v>509.22</v>
      </c>
      <c r="Q50" s="163">
        <v>737.65</v>
      </c>
      <c r="R50" s="163">
        <v>121.44</v>
      </c>
      <c r="S50" s="163">
        <v>116.67</v>
      </c>
      <c r="T50" s="11">
        <v>114</v>
      </c>
      <c r="U50" s="11" t="s">
        <v>191</v>
      </c>
      <c r="V50" s="11">
        <v>14</v>
      </c>
      <c r="W50" s="11" t="s">
        <v>191</v>
      </c>
      <c r="Y50" s="11"/>
      <c r="Z50" s="11"/>
      <c r="AB50" s="11"/>
      <c r="AC50" s="11"/>
      <c r="AD50" s="11"/>
      <c r="AE50" s="4"/>
      <c r="AF50" s="4"/>
    </row>
    <row r="51" spans="1:37" x14ac:dyDescent="0.25">
      <c r="A51" s="55"/>
      <c r="B51" s="11"/>
      <c r="C51" s="11" t="s">
        <v>192</v>
      </c>
      <c r="D51" s="11"/>
      <c r="E51" s="11" t="s">
        <v>241</v>
      </c>
      <c r="F51" s="11"/>
      <c r="G51" s="11"/>
      <c r="H51" s="11"/>
      <c r="I51" s="11"/>
      <c r="J51" s="11"/>
      <c r="K51" s="11"/>
      <c r="M51" s="11">
        <v>110</v>
      </c>
      <c r="N51" s="11">
        <f t="shared" si="2"/>
        <v>110</v>
      </c>
      <c r="P51" s="163">
        <v>308.63</v>
      </c>
      <c r="Q51" s="163">
        <v>308.64999999999998</v>
      </c>
      <c r="R51" s="163">
        <v>233.4</v>
      </c>
      <c r="S51" s="163">
        <v>226.46</v>
      </c>
      <c r="T51" s="11">
        <v>54</v>
      </c>
      <c r="U51" s="11" t="s">
        <v>191</v>
      </c>
      <c r="V51" s="11">
        <v>42</v>
      </c>
      <c r="W51" s="11" t="s">
        <v>191</v>
      </c>
      <c r="Y51" s="11"/>
      <c r="Z51" s="11"/>
      <c r="AB51" s="11"/>
      <c r="AC51" s="11"/>
      <c r="AD51" s="11"/>
      <c r="AE51" s="4"/>
      <c r="AF51" s="4"/>
    </row>
    <row r="52" spans="1:37" x14ac:dyDescent="0.25">
      <c r="A52" s="55"/>
      <c r="B52" s="11"/>
      <c r="C52" s="11" t="s">
        <v>192</v>
      </c>
      <c r="D52" s="11"/>
      <c r="E52" s="11" t="s">
        <v>242</v>
      </c>
      <c r="F52" s="11"/>
      <c r="G52" s="11"/>
      <c r="H52" s="11"/>
      <c r="I52" s="11"/>
      <c r="J52" s="11"/>
      <c r="K52" s="11"/>
      <c r="M52" s="11">
        <v>6</v>
      </c>
      <c r="N52" s="11">
        <f t="shared" si="2"/>
        <v>6</v>
      </c>
      <c r="P52" s="163">
        <v>0</v>
      </c>
      <c r="Q52" s="163">
        <v>0</v>
      </c>
      <c r="R52" s="163">
        <v>0</v>
      </c>
      <c r="S52" s="163">
        <v>0</v>
      </c>
      <c r="T52" s="11">
        <v>0</v>
      </c>
      <c r="U52" s="11" t="s">
        <v>191</v>
      </c>
      <c r="V52" s="11">
        <v>0</v>
      </c>
      <c r="W52" s="11" t="s">
        <v>191</v>
      </c>
      <c r="Y52" s="11"/>
      <c r="Z52" s="11"/>
      <c r="AB52" s="11"/>
      <c r="AC52" s="11"/>
      <c r="AD52" s="11"/>
      <c r="AE52" s="4"/>
      <c r="AF52" s="4"/>
    </row>
    <row r="53" spans="1:37" x14ac:dyDescent="0.25">
      <c r="A53" s="55"/>
      <c r="B53" s="11"/>
      <c r="C53" s="11" t="s">
        <v>192</v>
      </c>
      <c r="D53" s="11"/>
      <c r="E53" s="11" t="s">
        <v>243</v>
      </c>
      <c r="F53" s="11"/>
      <c r="G53" s="11"/>
      <c r="H53" s="11"/>
      <c r="I53" s="11"/>
      <c r="J53" s="11"/>
      <c r="K53" s="11"/>
      <c r="M53" s="11">
        <v>0</v>
      </c>
      <c r="N53" s="11">
        <f t="shared" si="2"/>
        <v>0</v>
      </c>
      <c r="P53" s="163">
        <v>0</v>
      </c>
      <c r="Q53" s="163">
        <v>0</v>
      </c>
      <c r="R53" s="163">
        <v>0</v>
      </c>
      <c r="S53" s="163">
        <v>0</v>
      </c>
      <c r="T53" s="11">
        <v>0</v>
      </c>
      <c r="U53" s="11" t="s">
        <v>191</v>
      </c>
      <c r="V53" s="11">
        <v>0</v>
      </c>
      <c r="W53" s="11" t="s">
        <v>191</v>
      </c>
      <c r="Y53" s="11"/>
      <c r="Z53" s="11"/>
      <c r="AB53" s="11"/>
      <c r="AC53" s="11"/>
      <c r="AD53" s="11"/>
      <c r="AE53" s="4"/>
      <c r="AF53" s="4"/>
    </row>
    <row r="54" spans="1:37" x14ac:dyDescent="0.25">
      <c r="A54" s="55"/>
      <c r="B54" s="11"/>
      <c r="C54" s="11" t="s">
        <v>192</v>
      </c>
      <c r="D54" s="11"/>
      <c r="E54" s="11" t="s">
        <v>244</v>
      </c>
      <c r="F54" s="11"/>
      <c r="G54" s="11"/>
      <c r="H54" s="11"/>
      <c r="I54" s="11"/>
      <c r="J54" s="11"/>
      <c r="K54" s="11"/>
      <c r="M54" s="11">
        <v>152</v>
      </c>
      <c r="N54" s="11">
        <f t="shared" si="2"/>
        <v>152</v>
      </c>
      <c r="P54" s="163">
        <v>50.78</v>
      </c>
      <c r="Q54" s="163">
        <v>49.9</v>
      </c>
      <c r="R54" s="163">
        <v>101.56</v>
      </c>
      <c r="S54" s="163">
        <v>99.8</v>
      </c>
      <c r="T54" s="11">
        <v>10</v>
      </c>
      <c r="U54" s="11" t="s">
        <v>191</v>
      </c>
      <c r="V54" s="11">
        <v>0</v>
      </c>
      <c r="W54" s="11" t="s">
        <v>191</v>
      </c>
      <c r="Y54" s="11"/>
      <c r="Z54" s="11"/>
      <c r="AB54" s="11"/>
      <c r="AC54" s="11"/>
      <c r="AD54" s="11"/>
      <c r="AE54" s="4"/>
      <c r="AF54" s="4"/>
    </row>
    <row r="55" spans="1:37" x14ac:dyDescent="0.25">
      <c r="A55" s="55"/>
      <c r="B55" s="11"/>
      <c r="C55" s="11" t="s">
        <v>192</v>
      </c>
      <c r="D55" s="11"/>
      <c r="E55" s="11" t="s">
        <v>245</v>
      </c>
      <c r="F55" s="11"/>
      <c r="G55" s="11"/>
      <c r="H55" s="11"/>
      <c r="I55" s="11"/>
      <c r="J55" s="11"/>
      <c r="K55" s="11"/>
      <c r="M55" s="11">
        <v>16649</v>
      </c>
      <c r="N55" s="11">
        <f t="shared" si="2"/>
        <v>16649</v>
      </c>
      <c r="P55" s="163">
        <v>227.73</v>
      </c>
      <c r="Q55" s="163">
        <v>255.92</v>
      </c>
      <c r="R55" s="163">
        <v>112.08</v>
      </c>
      <c r="S55" s="163">
        <v>105.46</v>
      </c>
      <c r="T55" s="11">
        <v>49</v>
      </c>
      <c r="U55" s="11" t="s">
        <v>191</v>
      </c>
      <c r="V55" s="11">
        <v>21</v>
      </c>
      <c r="W55" s="11" t="s">
        <v>191</v>
      </c>
      <c r="Y55" s="11"/>
      <c r="Z55" s="11"/>
      <c r="AB55" s="11"/>
      <c r="AC55" s="11"/>
      <c r="AD55" s="11"/>
      <c r="AE55" s="4"/>
      <c r="AF55" s="4"/>
    </row>
    <row r="56" spans="1:37" x14ac:dyDescent="0.25">
      <c r="A56" s="55"/>
      <c r="B56" s="11"/>
      <c r="C56" s="11" t="s">
        <v>192</v>
      </c>
      <c r="D56" s="11"/>
      <c r="E56" s="11" t="s">
        <v>246</v>
      </c>
      <c r="F56" s="11"/>
      <c r="G56" s="11"/>
      <c r="H56" s="11"/>
      <c r="I56" s="11"/>
      <c r="J56" s="11"/>
      <c r="K56" s="11"/>
      <c r="M56" s="11">
        <v>192</v>
      </c>
      <c r="N56" s="11">
        <f t="shared" si="2"/>
        <v>192</v>
      </c>
      <c r="P56" s="163">
        <v>217.51</v>
      </c>
      <c r="Q56" s="163">
        <v>263.42</v>
      </c>
      <c r="R56" s="163">
        <v>98.09</v>
      </c>
      <c r="S56" s="163">
        <v>90.94</v>
      </c>
      <c r="T56" s="11">
        <v>40</v>
      </c>
      <c r="U56" s="11" t="s">
        <v>191</v>
      </c>
      <c r="V56" s="11">
        <v>18</v>
      </c>
      <c r="W56" s="11" t="s">
        <v>191</v>
      </c>
      <c r="Y56" s="11"/>
      <c r="Z56" s="11"/>
      <c r="AB56" s="11"/>
      <c r="AC56" s="11"/>
      <c r="AD56" s="11"/>
      <c r="AE56" s="4"/>
      <c r="AF56" s="4"/>
    </row>
    <row r="57" spans="1:37" x14ac:dyDescent="0.25">
      <c r="A57" s="55"/>
      <c r="B57" s="11"/>
      <c r="C57" s="11" t="s">
        <v>192</v>
      </c>
      <c r="D57" s="11"/>
      <c r="E57" s="11" t="s">
        <v>247</v>
      </c>
      <c r="F57" s="11"/>
      <c r="G57" s="11"/>
      <c r="H57" s="11"/>
      <c r="I57" s="11"/>
      <c r="J57" s="11"/>
      <c r="K57" s="11"/>
      <c r="M57" s="11">
        <v>2</v>
      </c>
      <c r="N57" s="11">
        <f t="shared" si="2"/>
        <v>2</v>
      </c>
      <c r="P57" s="163">
        <v>0</v>
      </c>
      <c r="Q57" s="163">
        <v>0</v>
      </c>
      <c r="R57" s="163">
        <v>0</v>
      </c>
      <c r="S57" s="163">
        <v>0</v>
      </c>
      <c r="T57" s="11">
        <v>0</v>
      </c>
      <c r="U57" s="11" t="s">
        <v>191</v>
      </c>
      <c r="V57" s="11">
        <v>0</v>
      </c>
      <c r="W57" s="11" t="s">
        <v>191</v>
      </c>
      <c r="Y57" s="11"/>
      <c r="Z57" s="11"/>
      <c r="AB57" s="11"/>
      <c r="AC57" s="11"/>
      <c r="AD57" s="11"/>
      <c r="AE57" s="4"/>
      <c r="AF57" s="4"/>
    </row>
    <row r="58" spans="1:37" x14ac:dyDescent="0.25">
      <c r="A58" s="55"/>
      <c r="B58" s="11"/>
      <c r="C58" s="11" t="s">
        <v>192</v>
      </c>
      <c r="D58" s="11"/>
      <c r="E58" s="11" t="s">
        <v>248</v>
      </c>
      <c r="F58" s="11"/>
      <c r="G58" s="11"/>
      <c r="H58" s="11"/>
      <c r="I58" s="11"/>
      <c r="J58" s="11"/>
      <c r="K58" s="11"/>
      <c r="M58" s="11">
        <v>0</v>
      </c>
      <c r="N58" s="11">
        <f t="shared" si="2"/>
        <v>0</v>
      </c>
      <c r="P58" s="163">
        <v>0</v>
      </c>
      <c r="Q58" s="163">
        <v>0</v>
      </c>
      <c r="R58" s="163">
        <v>0</v>
      </c>
      <c r="S58" s="163">
        <v>0</v>
      </c>
      <c r="T58" s="11">
        <v>0</v>
      </c>
      <c r="U58" s="11" t="s">
        <v>191</v>
      </c>
      <c r="V58" s="11">
        <v>0</v>
      </c>
      <c r="W58" s="11" t="s">
        <v>191</v>
      </c>
      <c r="Y58" s="11"/>
      <c r="Z58" s="11"/>
      <c r="AB58" s="11"/>
      <c r="AC58" s="11"/>
      <c r="AD58" s="11"/>
      <c r="AE58" s="4"/>
      <c r="AF58" s="4"/>
    </row>
    <row r="59" spans="1:37" x14ac:dyDescent="0.25">
      <c r="A59" s="55"/>
      <c r="B59" s="11"/>
      <c r="C59" s="11" t="s">
        <v>192</v>
      </c>
      <c r="D59" s="11"/>
      <c r="E59" s="11" t="s">
        <v>249</v>
      </c>
      <c r="F59" s="11"/>
      <c r="G59" s="11"/>
      <c r="H59" s="11"/>
      <c r="I59" s="11"/>
      <c r="J59" s="11"/>
      <c r="K59" s="11"/>
      <c r="M59" s="11">
        <v>0</v>
      </c>
      <c r="N59" s="11">
        <f t="shared" si="2"/>
        <v>0</v>
      </c>
      <c r="P59" s="163">
        <v>0</v>
      </c>
      <c r="Q59" s="163">
        <v>0</v>
      </c>
      <c r="R59" s="163">
        <v>0</v>
      </c>
      <c r="S59" s="163">
        <v>0</v>
      </c>
      <c r="T59" s="11">
        <v>0</v>
      </c>
      <c r="U59" s="11" t="s">
        <v>191</v>
      </c>
      <c r="V59" s="11">
        <v>0</v>
      </c>
      <c r="W59" s="11" t="s">
        <v>191</v>
      </c>
      <c r="Y59" s="11"/>
      <c r="Z59" s="11"/>
      <c r="AB59" s="11"/>
      <c r="AC59" s="11"/>
      <c r="AD59" s="11"/>
      <c r="AE59" s="4"/>
      <c r="AF59" s="4"/>
    </row>
    <row r="60" spans="1:37" ht="13.8" thickBot="1" x14ac:dyDescent="0.3">
      <c r="A60" s="55"/>
      <c r="B60" s="11"/>
      <c r="C60" s="11"/>
      <c r="D60" s="11"/>
      <c r="E60" s="11"/>
      <c r="F60" s="11"/>
      <c r="G60" s="11"/>
      <c r="H60" s="11"/>
      <c r="I60" s="11"/>
      <c r="J60" s="11"/>
      <c r="K60" s="11"/>
      <c r="M60" s="11"/>
      <c r="N60" s="146"/>
      <c r="P60" s="11"/>
      <c r="Q60" s="11"/>
      <c r="R60" s="11"/>
      <c r="S60" s="11"/>
      <c r="T60" s="11"/>
      <c r="U60" s="11"/>
      <c r="V60" s="11"/>
      <c r="W60" s="11"/>
      <c r="Y60" s="11"/>
      <c r="Z60" s="11"/>
      <c r="AB60" s="11"/>
      <c r="AC60" s="11"/>
      <c r="AD60" s="11"/>
      <c r="AE60" s="4"/>
      <c r="AF60" s="4"/>
    </row>
    <row r="61" spans="1:37" ht="13.8" thickBot="1" x14ac:dyDescent="0.3">
      <c r="A61" s="55"/>
      <c r="B61" s="93" t="s">
        <v>124</v>
      </c>
      <c r="C61" s="100"/>
      <c r="D61" s="100"/>
      <c r="E61" s="100"/>
      <c r="F61" s="95"/>
      <c r="G61" s="95"/>
      <c r="H61" s="95"/>
      <c r="I61" s="95"/>
      <c r="J61" s="95"/>
      <c r="K61" s="96"/>
      <c r="M61" s="161">
        <f>SUM(M42:M60)</f>
        <v>17647</v>
      </c>
      <c r="N61" s="161">
        <f>SUM(N42:N60)</f>
        <v>17647</v>
      </c>
      <c r="P61" s="165">
        <f t="shared" ref="P61:V61" si="3">AVERAGEIF(P42:P59,"&gt;0")</f>
        <v>289.29166666666669</v>
      </c>
      <c r="Q61" s="166">
        <f t="shared" si="3"/>
        <v>385.20833333333343</v>
      </c>
      <c r="R61" s="166">
        <f t="shared" si="3"/>
        <v>186.65666666666667</v>
      </c>
      <c r="S61" s="166">
        <f t="shared" si="3"/>
        <v>225.25833333333333</v>
      </c>
      <c r="T61" s="167">
        <f t="shared" si="3"/>
        <v>56.666666666666664</v>
      </c>
      <c r="U61" s="167" t="s">
        <v>191</v>
      </c>
      <c r="V61" s="167">
        <f t="shared" si="3"/>
        <v>33.6</v>
      </c>
      <c r="W61" s="172" t="s">
        <v>191</v>
      </c>
      <c r="Y61" s="173">
        <v>38288770.170000002</v>
      </c>
      <c r="Z61" s="174">
        <v>37170530.460000001</v>
      </c>
      <c r="AB61" s="95"/>
      <c r="AC61" s="95"/>
      <c r="AD61" s="96"/>
      <c r="AE61" s="4"/>
      <c r="AF61" s="4"/>
    </row>
    <row r="62" spans="1:37" s="4" customFormat="1" x14ac:dyDescent="0.25">
      <c r="A62" s="55"/>
      <c r="M62" s="50"/>
      <c r="P62" s="50"/>
      <c r="Y62" s="50"/>
      <c r="AB62" s="50"/>
      <c r="AH62" s="74"/>
      <c r="AI62" s="74"/>
      <c r="AJ62" s="74"/>
      <c r="AK62" s="74"/>
    </row>
    <row r="63" spans="1:37" ht="58.5" customHeight="1" x14ac:dyDescent="0.25">
      <c r="A63" s="224" t="s">
        <v>226</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5">
      <c r="A64" s="55"/>
      <c r="B64" s="11"/>
      <c r="C64" s="11" t="s">
        <v>192</v>
      </c>
      <c r="D64" s="11"/>
      <c r="E64" s="160">
        <v>0</v>
      </c>
      <c r="F64" s="11"/>
      <c r="G64" s="11"/>
      <c r="H64" s="11"/>
      <c r="I64" s="11"/>
      <c r="J64" s="11"/>
      <c r="K64" s="11"/>
      <c r="M64" s="11">
        <v>42</v>
      </c>
      <c r="N64" s="11">
        <f>M64</f>
        <v>42</v>
      </c>
      <c r="P64" s="164">
        <v>445.83</v>
      </c>
      <c r="Q64" s="164">
        <v>510.53</v>
      </c>
      <c r="R64" s="164">
        <v>531.37</v>
      </c>
      <c r="S64" s="164">
        <v>700.02</v>
      </c>
      <c r="T64" s="11">
        <v>79</v>
      </c>
      <c r="U64" s="11" t="s">
        <v>191</v>
      </c>
      <c r="V64" s="11">
        <v>98</v>
      </c>
      <c r="W64" s="11" t="s">
        <v>191</v>
      </c>
      <c r="Y64" s="11"/>
      <c r="Z64" s="11"/>
      <c r="AB64" s="11"/>
      <c r="AC64" s="11"/>
      <c r="AD64" s="11"/>
      <c r="AE64" s="4"/>
      <c r="AF64" s="4"/>
    </row>
    <row r="65" spans="1:32" x14ac:dyDescent="0.25">
      <c r="A65" s="55"/>
      <c r="B65" s="11"/>
      <c r="C65" s="11" t="s">
        <v>192</v>
      </c>
      <c r="D65" s="11"/>
      <c r="E65" s="11" t="s">
        <v>234</v>
      </c>
      <c r="F65" s="11"/>
      <c r="G65" s="11"/>
      <c r="H65" s="11"/>
      <c r="I65" s="11"/>
      <c r="J65" s="11"/>
      <c r="K65" s="11"/>
      <c r="M65" s="11">
        <v>1</v>
      </c>
      <c r="N65" s="11">
        <f t="shared" ref="N65:N79" si="4">M65</f>
        <v>1</v>
      </c>
      <c r="P65" s="163">
        <v>0</v>
      </c>
      <c r="Q65" s="163">
        <v>0</v>
      </c>
      <c r="R65" s="163">
        <v>0</v>
      </c>
      <c r="S65" s="163">
        <v>0</v>
      </c>
      <c r="T65" s="11">
        <v>0</v>
      </c>
      <c r="U65" s="11" t="s">
        <v>191</v>
      </c>
      <c r="V65" s="11">
        <v>0</v>
      </c>
      <c r="W65" s="11" t="s">
        <v>191</v>
      </c>
      <c r="Y65" s="11"/>
      <c r="Z65" s="11"/>
      <c r="AB65" s="11"/>
      <c r="AC65" s="11"/>
      <c r="AD65" s="11"/>
      <c r="AE65" s="4"/>
      <c r="AF65" s="4"/>
    </row>
    <row r="66" spans="1:32" x14ac:dyDescent="0.25">
      <c r="A66" s="55"/>
      <c r="B66" s="11"/>
      <c r="C66" s="11" t="s">
        <v>192</v>
      </c>
      <c r="D66" s="11"/>
      <c r="E66" s="11" t="s">
        <v>235</v>
      </c>
      <c r="F66" s="11"/>
      <c r="G66" s="11"/>
      <c r="H66" s="11"/>
      <c r="I66" s="11"/>
      <c r="J66" s="11"/>
      <c r="K66" s="11"/>
      <c r="M66" s="11">
        <v>1</v>
      </c>
      <c r="N66" s="11">
        <f t="shared" si="4"/>
        <v>1</v>
      </c>
      <c r="P66" s="163">
        <v>0</v>
      </c>
      <c r="Q66" s="163">
        <v>0</v>
      </c>
      <c r="R66" s="163">
        <v>0</v>
      </c>
      <c r="S66" s="163">
        <v>0</v>
      </c>
      <c r="T66" s="11">
        <v>0</v>
      </c>
      <c r="U66" s="11" t="s">
        <v>191</v>
      </c>
      <c r="V66" s="11">
        <v>0</v>
      </c>
      <c r="W66" s="11" t="s">
        <v>191</v>
      </c>
      <c r="Y66" s="11"/>
      <c r="Z66" s="11"/>
      <c r="AB66" s="11"/>
      <c r="AC66" s="11"/>
      <c r="AD66" s="11"/>
      <c r="AE66" s="4"/>
      <c r="AF66" s="4"/>
    </row>
    <row r="67" spans="1:32" x14ac:dyDescent="0.25">
      <c r="A67" s="55"/>
      <c r="B67" s="11"/>
      <c r="C67" s="11" t="s">
        <v>192</v>
      </c>
      <c r="D67" s="11"/>
      <c r="E67" s="11" t="s">
        <v>236</v>
      </c>
      <c r="F67" s="11"/>
      <c r="G67" s="11"/>
      <c r="H67" s="11"/>
      <c r="I67" s="11"/>
      <c r="J67" s="11"/>
      <c r="K67" s="11"/>
      <c r="M67" s="11">
        <v>1</v>
      </c>
      <c r="N67" s="11">
        <f t="shared" si="4"/>
        <v>1</v>
      </c>
      <c r="P67" s="163">
        <v>0</v>
      </c>
      <c r="Q67" s="163">
        <v>0</v>
      </c>
      <c r="R67" s="163">
        <v>0</v>
      </c>
      <c r="S67" s="163">
        <v>0</v>
      </c>
      <c r="T67" s="11">
        <v>0</v>
      </c>
      <c r="U67" s="11" t="s">
        <v>191</v>
      </c>
      <c r="V67" s="11">
        <v>0</v>
      </c>
      <c r="W67" s="11" t="s">
        <v>191</v>
      </c>
      <c r="Y67" s="11"/>
      <c r="Z67" s="11"/>
      <c r="AB67" s="11"/>
      <c r="AC67" s="11"/>
      <c r="AD67" s="11"/>
      <c r="AE67" s="4"/>
      <c r="AF67" s="4"/>
    </row>
    <row r="68" spans="1:32" x14ac:dyDescent="0.25">
      <c r="A68" s="55"/>
      <c r="B68" s="11"/>
      <c r="C68" s="11" t="s">
        <v>192</v>
      </c>
      <c r="D68" s="11"/>
      <c r="E68" s="11" t="s">
        <v>238</v>
      </c>
      <c r="F68" s="11"/>
      <c r="G68" s="11"/>
      <c r="H68" s="11"/>
      <c r="I68" s="11"/>
      <c r="J68" s="11"/>
      <c r="K68" s="11"/>
      <c r="M68" s="11">
        <v>0</v>
      </c>
      <c r="N68" s="11">
        <f t="shared" si="4"/>
        <v>0</v>
      </c>
      <c r="P68" s="163">
        <v>0</v>
      </c>
      <c r="Q68" s="163">
        <v>0</v>
      </c>
      <c r="R68" s="163">
        <v>0</v>
      </c>
      <c r="S68" s="163">
        <v>0</v>
      </c>
      <c r="T68" s="11">
        <v>0</v>
      </c>
      <c r="U68" s="11" t="s">
        <v>191</v>
      </c>
      <c r="V68" s="11">
        <v>0</v>
      </c>
      <c r="W68" s="11" t="s">
        <v>191</v>
      </c>
      <c r="Y68" s="11"/>
      <c r="Z68" s="11"/>
      <c r="AB68" s="11"/>
      <c r="AC68" s="11"/>
      <c r="AD68" s="11"/>
      <c r="AE68" s="4"/>
      <c r="AF68" s="4"/>
    </row>
    <row r="69" spans="1:32" x14ac:dyDescent="0.25">
      <c r="A69" s="55"/>
      <c r="B69" s="11"/>
      <c r="C69" s="11" t="s">
        <v>192</v>
      </c>
      <c r="D69" s="11"/>
      <c r="E69" s="11" t="s">
        <v>239</v>
      </c>
      <c r="F69" s="11"/>
      <c r="G69" s="11"/>
      <c r="H69" s="11"/>
      <c r="I69" s="11"/>
      <c r="J69" s="11"/>
      <c r="K69" s="11"/>
      <c r="M69" s="11">
        <v>0</v>
      </c>
      <c r="N69" s="11">
        <f t="shared" si="4"/>
        <v>0</v>
      </c>
      <c r="P69" s="163">
        <v>0</v>
      </c>
      <c r="Q69" s="163">
        <v>0</v>
      </c>
      <c r="R69" s="163">
        <v>0</v>
      </c>
      <c r="S69" s="163">
        <v>0</v>
      </c>
      <c r="T69" s="11">
        <v>0</v>
      </c>
      <c r="U69" s="11" t="s">
        <v>191</v>
      </c>
      <c r="V69" s="11">
        <v>0</v>
      </c>
      <c r="W69" s="11" t="s">
        <v>191</v>
      </c>
      <c r="Y69" s="11"/>
      <c r="Z69" s="11"/>
      <c r="AB69" s="11"/>
      <c r="AC69" s="11"/>
      <c r="AD69" s="11"/>
      <c r="AE69" s="4"/>
      <c r="AF69" s="4"/>
    </row>
    <row r="70" spans="1:32" x14ac:dyDescent="0.25">
      <c r="A70" s="55"/>
      <c r="B70" s="11"/>
      <c r="C70" s="11" t="s">
        <v>192</v>
      </c>
      <c r="D70" s="11"/>
      <c r="E70" s="11" t="s">
        <v>240</v>
      </c>
      <c r="F70" s="11"/>
      <c r="G70" s="11"/>
      <c r="H70" s="11"/>
      <c r="I70" s="11"/>
      <c r="J70" s="11"/>
      <c r="K70" s="11"/>
      <c r="M70" s="11">
        <v>473</v>
      </c>
      <c r="N70" s="11">
        <f t="shared" si="4"/>
        <v>473</v>
      </c>
      <c r="P70" s="163">
        <v>1510.43</v>
      </c>
      <c r="Q70" s="163">
        <v>1928.98</v>
      </c>
      <c r="R70" s="163">
        <v>123.38</v>
      </c>
      <c r="S70" s="163">
        <v>106.99</v>
      </c>
      <c r="T70" s="11">
        <v>281</v>
      </c>
      <c r="U70" s="11" t="s">
        <v>191</v>
      </c>
      <c r="V70" s="11">
        <v>22</v>
      </c>
      <c r="W70" s="11" t="s">
        <v>191</v>
      </c>
      <c r="Y70" s="11"/>
      <c r="Z70" s="11"/>
      <c r="AB70" s="11"/>
      <c r="AC70" s="11"/>
      <c r="AD70" s="11"/>
      <c r="AE70" s="4"/>
      <c r="AF70" s="4"/>
    </row>
    <row r="71" spans="1:32" x14ac:dyDescent="0.25">
      <c r="A71" s="55"/>
      <c r="B71" s="11"/>
      <c r="C71" s="11" t="s">
        <v>192</v>
      </c>
      <c r="D71" s="11"/>
      <c r="E71" s="11" t="s">
        <v>241</v>
      </c>
      <c r="F71" s="11"/>
      <c r="G71" s="11"/>
      <c r="H71" s="11"/>
      <c r="I71" s="11"/>
      <c r="J71" s="11"/>
      <c r="K71" s="11"/>
      <c r="M71" s="11">
        <v>104</v>
      </c>
      <c r="N71" s="11">
        <f t="shared" si="4"/>
        <v>104</v>
      </c>
      <c r="P71" s="163">
        <v>240.15</v>
      </c>
      <c r="Q71" s="163">
        <v>204.23</v>
      </c>
      <c r="R71" s="163">
        <v>202.46</v>
      </c>
      <c r="S71" s="163">
        <v>166.62</v>
      </c>
      <c r="T71" s="11">
        <v>43</v>
      </c>
      <c r="U71" s="11" t="s">
        <v>191</v>
      </c>
      <c r="V71" s="11">
        <v>37</v>
      </c>
      <c r="W71" s="11" t="s">
        <v>191</v>
      </c>
      <c r="Y71" s="11"/>
      <c r="Z71" s="11"/>
      <c r="AB71" s="11"/>
      <c r="AC71" s="11"/>
      <c r="AD71" s="11"/>
      <c r="AE71" s="4"/>
      <c r="AF71" s="4"/>
    </row>
    <row r="72" spans="1:32" x14ac:dyDescent="0.25">
      <c r="A72" s="55"/>
      <c r="B72" s="11"/>
      <c r="C72" s="11" t="s">
        <v>192</v>
      </c>
      <c r="D72" s="11"/>
      <c r="E72" s="11" t="s">
        <v>242</v>
      </c>
      <c r="F72" s="11"/>
      <c r="G72" s="11"/>
      <c r="H72" s="11"/>
      <c r="I72" s="11"/>
      <c r="J72" s="11"/>
      <c r="K72" s="11"/>
      <c r="M72" s="11">
        <v>6</v>
      </c>
      <c r="N72" s="11">
        <f t="shared" si="4"/>
        <v>6</v>
      </c>
      <c r="P72" s="163">
        <v>6209.92</v>
      </c>
      <c r="Q72" s="163">
        <v>5605.81</v>
      </c>
      <c r="R72" s="163">
        <v>6209.92</v>
      </c>
      <c r="S72" s="163">
        <v>5605.81</v>
      </c>
      <c r="T72" s="11">
        <v>1300</v>
      </c>
      <c r="U72" s="11" t="s">
        <v>191</v>
      </c>
      <c r="V72" s="11">
        <v>1300</v>
      </c>
      <c r="W72" s="11" t="s">
        <v>191</v>
      </c>
      <c r="Y72" s="11"/>
      <c r="Z72" s="11"/>
      <c r="AB72" s="11"/>
      <c r="AC72" s="11"/>
      <c r="AD72" s="11"/>
      <c r="AE72" s="4"/>
      <c r="AF72" s="4"/>
    </row>
    <row r="73" spans="1:32" x14ac:dyDescent="0.25">
      <c r="A73" s="55"/>
      <c r="B73" s="11"/>
      <c r="C73" s="11" t="s">
        <v>192</v>
      </c>
      <c r="D73" s="11"/>
      <c r="E73" s="11" t="s">
        <v>243</v>
      </c>
      <c r="F73" s="11"/>
      <c r="G73" s="11"/>
      <c r="H73" s="11"/>
      <c r="I73" s="11"/>
      <c r="J73" s="11"/>
      <c r="K73" s="11"/>
      <c r="M73" s="11">
        <v>0</v>
      </c>
      <c r="N73" s="11">
        <f t="shared" si="4"/>
        <v>0</v>
      </c>
      <c r="P73" s="163">
        <v>0</v>
      </c>
      <c r="Q73" s="163">
        <v>0</v>
      </c>
      <c r="R73" s="163">
        <v>0</v>
      </c>
      <c r="S73" s="163">
        <v>0</v>
      </c>
      <c r="T73" s="11">
        <v>0</v>
      </c>
      <c r="U73" s="11" t="s">
        <v>191</v>
      </c>
      <c r="V73" s="11">
        <v>0</v>
      </c>
      <c r="W73" s="11" t="s">
        <v>191</v>
      </c>
      <c r="Y73" s="11"/>
      <c r="Z73" s="11"/>
      <c r="AB73" s="11"/>
      <c r="AC73" s="11"/>
      <c r="AD73" s="11"/>
      <c r="AE73" s="4"/>
      <c r="AF73" s="4"/>
    </row>
    <row r="74" spans="1:32" x14ac:dyDescent="0.25">
      <c r="A74" s="55"/>
      <c r="B74" s="11"/>
      <c r="C74" s="11" t="s">
        <v>192</v>
      </c>
      <c r="D74" s="11"/>
      <c r="E74" s="11" t="s">
        <v>244</v>
      </c>
      <c r="F74" s="11"/>
      <c r="G74" s="11"/>
      <c r="H74" s="11"/>
      <c r="I74" s="11"/>
      <c r="J74" s="11"/>
      <c r="K74" s="11"/>
      <c r="M74" s="11">
        <v>128</v>
      </c>
      <c r="N74" s="11">
        <f t="shared" si="4"/>
        <v>128</v>
      </c>
      <c r="P74" s="163">
        <v>534.4</v>
      </c>
      <c r="Q74" s="163">
        <v>485.39</v>
      </c>
      <c r="R74" s="163">
        <v>534.4</v>
      </c>
      <c r="S74" s="163">
        <v>485.39</v>
      </c>
      <c r="T74" s="11">
        <v>108</v>
      </c>
      <c r="U74" s="11" t="s">
        <v>191</v>
      </c>
      <c r="V74" s="11">
        <v>108</v>
      </c>
      <c r="W74" s="11" t="s">
        <v>191</v>
      </c>
      <c r="Y74" s="11"/>
      <c r="Z74" s="11"/>
      <c r="AB74" s="11"/>
      <c r="AC74" s="11"/>
      <c r="AD74" s="11"/>
      <c r="AE74" s="4"/>
      <c r="AF74" s="4"/>
    </row>
    <row r="75" spans="1:32" x14ac:dyDescent="0.25">
      <c r="A75" s="55"/>
      <c r="B75" s="11"/>
      <c r="C75" s="11" t="s">
        <v>192</v>
      </c>
      <c r="D75" s="11"/>
      <c r="E75" s="11" t="s">
        <v>245</v>
      </c>
      <c r="F75" s="11"/>
      <c r="G75" s="11"/>
      <c r="H75" s="11"/>
      <c r="I75" s="11"/>
      <c r="J75" s="11"/>
      <c r="K75" s="11"/>
      <c r="M75" s="11">
        <v>16457</v>
      </c>
      <c r="N75" s="11">
        <f t="shared" si="4"/>
        <v>16457</v>
      </c>
      <c r="P75" s="163">
        <v>251.46</v>
      </c>
      <c r="Q75" s="163">
        <v>254.62</v>
      </c>
      <c r="R75" s="163">
        <v>118.82</v>
      </c>
      <c r="S75" s="163">
        <v>100.62</v>
      </c>
      <c r="T75" s="11">
        <v>51</v>
      </c>
      <c r="U75" s="11" t="s">
        <v>191</v>
      </c>
      <c r="V75" s="11">
        <v>22</v>
      </c>
      <c r="W75" s="11" t="s">
        <v>191</v>
      </c>
      <c r="Y75" s="11"/>
      <c r="Z75" s="11"/>
      <c r="AB75" s="11"/>
      <c r="AC75" s="11"/>
      <c r="AD75" s="11"/>
      <c r="AE75" s="4"/>
      <c r="AF75" s="4"/>
    </row>
    <row r="76" spans="1:32" x14ac:dyDescent="0.25">
      <c r="A76" s="55"/>
      <c r="B76" s="11"/>
      <c r="C76" s="11" t="s">
        <v>192</v>
      </c>
      <c r="D76" s="11"/>
      <c r="E76" s="11" t="s">
        <v>246</v>
      </c>
      <c r="F76" s="11"/>
      <c r="G76" s="11"/>
      <c r="H76" s="11"/>
      <c r="I76" s="11"/>
      <c r="J76" s="11"/>
      <c r="K76" s="11"/>
      <c r="M76" s="11">
        <v>175</v>
      </c>
      <c r="N76" s="11">
        <f t="shared" si="4"/>
        <v>175</v>
      </c>
      <c r="P76" s="163">
        <v>261.14999999999998</v>
      </c>
      <c r="Q76" s="163">
        <v>270.97000000000003</v>
      </c>
      <c r="R76" s="163">
        <v>104.38</v>
      </c>
      <c r="S76" s="163">
        <v>87.42</v>
      </c>
      <c r="T76" s="11">
        <v>49</v>
      </c>
      <c r="U76" s="11" t="s">
        <v>191</v>
      </c>
      <c r="V76" s="11">
        <v>18</v>
      </c>
      <c r="W76" s="11" t="s">
        <v>191</v>
      </c>
      <c r="Y76" s="11"/>
      <c r="Z76" s="11"/>
      <c r="AB76" s="11"/>
      <c r="AC76" s="11"/>
      <c r="AD76" s="11"/>
      <c r="AE76" s="4"/>
      <c r="AF76" s="4"/>
    </row>
    <row r="77" spans="1:32" x14ac:dyDescent="0.25">
      <c r="A77" s="55"/>
      <c r="B77" s="11"/>
      <c r="C77" s="11" t="s">
        <v>192</v>
      </c>
      <c r="D77" s="11"/>
      <c r="E77" s="11" t="s">
        <v>247</v>
      </c>
      <c r="F77" s="11"/>
      <c r="G77" s="11"/>
      <c r="H77" s="11"/>
      <c r="I77" s="11"/>
      <c r="J77" s="11"/>
      <c r="K77" s="11"/>
      <c r="M77" s="11">
        <v>2</v>
      </c>
      <c r="N77" s="11">
        <f t="shared" si="4"/>
        <v>2</v>
      </c>
      <c r="P77" s="163">
        <v>0</v>
      </c>
      <c r="Q77" s="163">
        <v>0</v>
      </c>
      <c r="R77" s="163">
        <v>0</v>
      </c>
      <c r="S77" s="163">
        <v>0</v>
      </c>
      <c r="T77" s="11">
        <v>0</v>
      </c>
      <c r="U77" s="11" t="s">
        <v>191</v>
      </c>
      <c r="V77" s="11">
        <v>0</v>
      </c>
      <c r="W77" s="11" t="s">
        <v>191</v>
      </c>
      <c r="Y77" s="11"/>
      <c r="Z77" s="11"/>
      <c r="AB77" s="11"/>
      <c r="AC77" s="11"/>
      <c r="AD77" s="11"/>
      <c r="AE77" s="4"/>
      <c r="AF77" s="4"/>
    </row>
    <row r="78" spans="1:32" x14ac:dyDescent="0.25">
      <c r="A78" s="55"/>
      <c r="B78" s="11"/>
      <c r="C78" s="11" t="s">
        <v>192</v>
      </c>
      <c r="D78" s="11"/>
      <c r="E78" s="11" t="s">
        <v>248</v>
      </c>
      <c r="F78" s="11"/>
      <c r="G78" s="11"/>
      <c r="H78" s="11"/>
      <c r="I78" s="11"/>
      <c r="J78" s="11"/>
      <c r="K78" s="11"/>
      <c r="M78" s="11">
        <v>0</v>
      </c>
      <c r="N78" s="11">
        <f t="shared" si="4"/>
        <v>0</v>
      </c>
      <c r="P78" s="163">
        <v>0</v>
      </c>
      <c r="Q78" s="163">
        <v>0</v>
      </c>
      <c r="R78" s="163">
        <v>0</v>
      </c>
      <c r="S78" s="163">
        <v>0</v>
      </c>
      <c r="T78" s="11">
        <v>0</v>
      </c>
      <c r="U78" s="11" t="s">
        <v>191</v>
      </c>
      <c r="V78" s="11">
        <v>0</v>
      </c>
      <c r="W78" s="11" t="s">
        <v>191</v>
      </c>
      <c r="Y78" s="11"/>
      <c r="Z78" s="11"/>
      <c r="AB78" s="11"/>
      <c r="AC78" s="11"/>
      <c r="AD78" s="11"/>
      <c r="AE78" s="4"/>
      <c r="AF78" s="4"/>
    </row>
    <row r="79" spans="1:32" x14ac:dyDescent="0.25">
      <c r="A79" s="55"/>
      <c r="B79" s="11"/>
      <c r="C79" s="11" t="s">
        <v>192</v>
      </c>
      <c r="D79" s="11"/>
      <c r="E79" s="11" t="s">
        <v>249</v>
      </c>
      <c r="F79" s="11"/>
      <c r="G79" s="11"/>
      <c r="H79" s="11"/>
      <c r="I79" s="11"/>
      <c r="J79" s="11"/>
      <c r="K79" s="11"/>
      <c r="M79" s="11">
        <v>0</v>
      </c>
      <c r="N79" s="11">
        <f t="shared" si="4"/>
        <v>0</v>
      </c>
      <c r="P79" s="163">
        <v>0</v>
      </c>
      <c r="Q79" s="163">
        <v>0</v>
      </c>
      <c r="R79" s="163">
        <v>0</v>
      </c>
      <c r="S79" s="163">
        <v>0</v>
      </c>
      <c r="T79" s="11">
        <v>0</v>
      </c>
      <c r="U79" s="11" t="s">
        <v>191</v>
      </c>
      <c r="V79" s="11">
        <v>0</v>
      </c>
      <c r="W79" s="11" t="s">
        <v>191</v>
      </c>
      <c r="Y79" s="11"/>
      <c r="Z79" s="11"/>
      <c r="AB79" s="11"/>
      <c r="AC79" s="11"/>
      <c r="AD79" s="11"/>
      <c r="AE79" s="4"/>
      <c r="AF79" s="4"/>
    </row>
    <row r="80" spans="1:32" ht="13.8" thickBot="1" x14ac:dyDescent="0.3">
      <c r="A80" s="55"/>
      <c r="B80" s="11"/>
      <c r="C80" s="11"/>
      <c r="D80" s="11"/>
      <c r="E80" s="11"/>
      <c r="F80" s="11"/>
      <c r="G80" s="11"/>
      <c r="H80" s="11"/>
      <c r="I80" s="11"/>
      <c r="J80" s="11"/>
      <c r="K80" s="11"/>
      <c r="M80" s="11"/>
      <c r="N80" s="146"/>
      <c r="P80" s="11"/>
      <c r="Q80" s="11"/>
      <c r="R80" s="11"/>
      <c r="S80" s="11"/>
      <c r="T80" s="11"/>
      <c r="U80" s="11"/>
      <c r="V80" s="11"/>
      <c r="W80" s="11"/>
      <c r="Y80" s="11"/>
      <c r="Z80" s="11"/>
      <c r="AB80" s="11"/>
      <c r="AC80" s="11"/>
      <c r="AD80" s="11"/>
      <c r="AE80" s="4"/>
      <c r="AF80" s="4"/>
    </row>
    <row r="81" spans="1:37" ht="13.8" thickBot="1" x14ac:dyDescent="0.3">
      <c r="A81" s="55"/>
      <c r="B81" s="93" t="s">
        <v>124</v>
      </c>
      <c r="C81" s="100"/>
      <c r="D81" s="100"/>
      <c r="E81" s="100"/>
      <c r="F81" s="95"/>
      <c r="G81" s="95"/>
      <c r="H81" s="95"/>
      <c r="I81" s="95"/>
      <c r="J81" s="95"/>
      <c r="K81" s="96"/>
      <c r="M81" s="161">
        <f>SUM(M64:M80)</f>
        <v>17390</v>
      </c>
      <c r="N81" s="161">
        <f>SUM(N64:N80)</f>
        <v>17390</v>
      </c>
      <c r="P81" s="165">
        <f>AVERAGEIF(P64:P79,"&gt;0")</f>
        <v>1350.4771428571426</v>
      </c>
      <c r="Q81" s="166">
        <f>AVERAGEIF(Q64:Q79,"&gt;0")</f>
        <v>1322.9328571428573</v>
      </c>
      <c r="R81" s="166">
        <f t="shared" ref="R81:V81" si="5">AVERAGEIF(R64:R79,"&gt;0")</f>
        <v>1117.8185714285714</v>
      </c>
      <c r="S81" s="166">
        <f t="shared" si="5"/>
        <v>1036.1242857142859</v>
      </c>
      <c r="T81" s="167">
        <f t="shared" si="5"/>
        <v>273</v>
      </c>
      <c r="U81" s="167" t="s">
        <v>191</v>
      </c>
      <c r="V81" s="167">
        <f t="shared" si="5"/>
        <v>229.28571428571428</v>
      </c>
      <c r="W81" s="172" t="s">
        <v>191</v>
      </c>
      <c r="Y81" s="173">
        <v>36100059.399999999</v>
      </c>
      <c r="Z81" s="174">
        <v>37026652.359999999</v>
      </c>
      <c r="AB81" s="95"/>
      <c r="AC81" s="95"/>
      <c r="AD81" s="96"/>
      <c r="AE81" s="4"/>
      <c r="AF81" s="4"/>
    </row>
    <row r="82" spans="1:37" s="4" customFormat="1" x14ac:dyDescent="0.25">
      <c r="A82" s="55"/>
      <c r="M82" s="50"/>
      <c r="P82" s="50"/>
      <c r="Y82" s="50"/>
      <c r="AB82" s="50"/>
      <c r="AH82" s="74"/>
      <c r="AI82" s="74"/>
      <c r="AJ82" s="74"/>
      <c r="AK82" s="74"/>
    </row>
    <row r="83" spans="1:37" ht="57" customHeight="1" x14ac:dyDescent="0.25">
      <c r="A83" s="55" t="str">
        <f>A19</f>
        <v>March, 2023</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5">
      <c r="A84" s="55"/>
      <c r="B84" s="11"/>
      <c r="C84" s="11" t="s">
        <v>192</v>
      </c>
      <c r="D84" s="11"/>
      <c r="E84" s="160">
        <v>0</v>
      </c>
      <c r="F84" s="11"/>
      <c r="G84" s="11"/>
      <c r="H84" s="11"/>
      <c r="I84" s="11"/>
      <c r="J84" s="11"/>
      <c r="K84" s="11"/>
      <c r="M84" s="11">
        <v>15</v>
      </c>
      <c r="N84" s="11">
        <f>M84</f>
        <v>15</v>
      </c>
      <c r="P84" s="164">
        <v>925.24</v>
      </c>
      <c r="Q84" s="164">
        <v>1503.52</v>
      </c>
      <c r="R84" s="164">
        <v>910.01</v>
      </c>
      <c r="S84" s="164">
        <v>1641.2</v>
      </c>
      <c r="T84" s="11">
        <v>129</v>
      </c>
      <c r="U84" s="11" t="s">
        <v>191</v>
      </c>
      <c r="V84" s="11">
        <v>80</v>
      </c>
      <c r="W84" s="11" t="s">
        <v>191</v>
      </c>
      <c r="Y84" s="11"/>
      <c r="Z84" s="11"/>
      <c r="AB84" s="11"/>
      <c r="AC84" s="11"/>
      <c r="AD84" s="11"/>
      <c r="AE84" s="4"/>
      <c r="AF84" s="4"/>
    </row>
    <row r="85" spans="1:37" x14ac:dyDescent="0.25">
      <c r="A85" s="55"/>
      <c r="B85" s="11"/>
      <c r="C85" s="11" t="s">
        <v>192</v>
      </c>
      <c r="D85" s="11"/>
      <c r="E85" s="11" t="s">
        <v>233</v>
      </c>
      <c r="F85" s="11"/>
      <c r="G85" s="11"/>
      <c r="H85" s="11"/>
      <c r="I85" s="11"/>
      <c r="J85" s="11"/>
      <c r="K85" s="11"/>
      <c r="M85" s="11">
        <v>1</v>
      </c>
      <c r="N85" s="11">
        <f t="shared" ref="N85:N101" si="6">M85</f>
        <v>1</v>
      </c>
      <c r="P85" s="163">
        <v>0</v>
      </c>
      <c r="Q85" s="163">
        <v>0</v>
      </c>
      <c r="R85" s="163">
        <v>0</v>
      </c>
      <c r="S85" s="163">
        <v>0</v>
      </c>
      <c r="T85" s="11">
        <v>0</v>
      </c>
      <c r="U85" s="11" t="s">
        <v>191</v>
      </c>
      <c r="V85" s="11">
        <v>0</v>
      </c>
      <c r="W85" s="11" t="s">
        <v>191</v>
      </c>
      <c r="Y85" s="11"/>
      <c r="Z85" s="11"/>
      <c r="AB85" s="11"/>
      <c r="AC85" s="11"/>
      <c r="AD85" s="11"/>
      <c r="AE85" s="4"/>
      <c r="AF85" s="4"/>
    </row>
    <row r="86" spans="1:37" x14ac:dyDescent="0.25">
      <c r="A86" s="55"/>
      <c r="B86" s="11"/>
      <c r="C86" s="11" t="s">
        <v>192</v>
      </c>
      <c r="D86" s="11"/>
      <c r="E86" s="11" t="s">
        <v>234</v>
      </c>
      <c r="F86" s="11"/>
      <c r="G86" s="11"/>
      <c r="H86" s="11"/>
      <c r="I86" s="11"/>
      <c r="J86" s="11"/>
      <c r="K86" s="11"/>
      <c r="M86" s="11">
        <v>1</v>
      </c>
      <c r="N86" s="11">
        <f t="shared" si="6"/>
        <v>1</v>
      </c>
      <c r="P86" s="163">
        <v>779.11</v>
      </c>
      <c r="Q86" s="163">
        <v>26.37</v>
      </c>
      <c r="R86" s="163">
        <v>779.11</v>
      </c>
      <c r="S86" s="163">
        <v>26.37</v>
      </c>
      <c r="T86" s="11">
        <v>0</v>
      </c>
      <c r="U86" s="11" t="s">
        <v>191</v>
      </c>
      <c r="V86" s="11">
        <v>0</v>
      </c>
      <c r="W86" s="11" t="s">
        <v>191</v>
      </c>
      <c r="Y86" s="11"/>
      <c r="Z86" s="11"/>
      <c r="AB86" s="11"/>
      <c r="AC86" s="11"/>
      <c r="AD86" s="11"/>
      <c r="AE86" s="4"/>
      <c r="AF86" s="4"/>
    </row>
    <row r="87" spans="1:37" x14ac:dyDescent="0.25">
      <c r="A87" s="55"/>
      <c r="B87" s="11"/>
      <c r="C87" s="11" t="s">
        <v>192</v>
      </c>
      <c r="D87" s="11"/>
      <c r="E87" s="11" t="s">
        <v>235</v>
      </c>
      <c r="F87" s="11"/>
      <c r="G87" s="11"/>
      <c r="H87" s="11"/>
      <c r="I87" s="11"/>
      <c r="J87" s="11"/>
      <c r="K87" s="11"/>
      <c r="M87" s="11">
        <v>0</v>
      </c>
      <c r="N87" s="11">
        <f t="shared" si="6"/>
        <v>0</v>
      </c>
      <c r="P87" s="163">
        <v>0</v>
      </c>
      <c r="Q87" s="163">
        <v>0</v>
      </c>
      <c r="R87" s="163">
        <v>0</v>
      </c>
      <c r="S87" s="163">
        <v>0</v>
      </c>
      <c r="T87" s="11">
        <v>0</v>
      </c>
      <c r="U87" s="11" t="s">
        <v>191</v>
      </c>
      <c r="V87" s="11">
        <v>0</v>
      </c>
      <c r="W87" s="11" t="s">
        <v>191</v>
      </c>
      <c r="Y87" s="11"/>
      <c r="Z87" s="11"/>
      <c r="AB87" s="11"/>
      <c r="AC87" s="11"/>
      <c r="AD87" s="11"/>
      <c r="AE87" s="4"/>
      <c r="AF87" s="4"/>
    </row>
    <row r="88" spans="1:37" x14ac:dyDescent="0.25">
      <c r="A88" s="55"/>
      <c r="B88" s="11"/>
      <c r="C88" s="11" t="s">
        <v>192</v>
      </c>
      <c r="D88" s="11"/>
      <c r="E88" s="11" t="s">
        <v>236</v>
      </c>
      <c r="F88" s="11"/>
      <c r="G88" s="11"/>
      <c r="H88" s="11"/>
      <c r="I88" s="11"/>
      <c r="J88" s="11"/>
      <c r="K88" s="11"/>
      <c r="M88" s="11">
        <v>2</v>
      </c>
      <c r="N88" s="11">
        <f t="shared" si="6"/>
        <v>2</v>
      </c>
      <c r="P88" s="163">
        <v>2073.3200000000002</v>
      </c>
      <c r="Q88" s="163">
        <v>0</v>
      </c>
      <c r="R88" s="163">
        <v>2073.3200000000002</v>
      </c>
      <c r="S88" s="163">
        <v>0</v>
      </c>
      <c r="T88" s="11">
        <v>0</v>
      </c>
      <c r="U88" s="11" t="s">
        <v>191</v>
      </c>
      <c r="V88" s="11">
        <v>0</v>
      </c>
      <c r="W88" s="11" t="s">
        <v>191</v>
      </c>
      <c r="Y88" s="11"/>
      <c r="Z88" s="11"/>
      <c r="AB88" s="11"/>
      <c r="AC88" s="11"/>
      <c r="AD88" s="11"/>
      <c r="AE88" s="4"/>
      <c r="AF88" s="4"/>
    </row>
    <row r="89" spans="1:37" x14ac:dyDescent="0.25">
      <c r="A89" s="55"/>
      <c r="B89" s="11"/>
      <c r="C89" s="11" t="s">
        <v>192</v>
      </c>
      <c r="D89" s="11"/>
      <c r="E89" s="11" t="s">
        <v>237</v>
      </c>
      <c r="F89" s="11"/>
      <c r="G89" s="11"/>
      <c r="H89" s="11"/>
      <c r="I89" s="11"/>
      <c r="J89" s="11"/>
      <c r="K89" s="11"/>
      <c r="M89" s="11">
        <v>0</v>
      </c>
      <c r="N89" s="11">
        <f t="shared" si="6"/>
        <v>0</v>
      </c>
      <c r="P89" s="163">
        <v>0</v>
      </c>
      <c r="Q89" s="163">
        <v>0</v>
      </c>
      <c r="R89" s="163">
        <v>0</v>
      </c>
      <c r="S89" s="163">
        <v>0</v>
      </c>
      <c r="T89" s="11">
        <v>0</v>
      </c>
      <c r="U89" s="11" t="s">
        <v>191</v>
      </c>
      <c r="V89" s="11">
        <v>0</v>
      </c>
      <c r="W89" s="11" t="s">
        <v>191</v>
      </c>
      <c r="Y89" s="11"/>
      <c r="Z89" s="11"/>
      <c r="AB89" s="11"/>
      <c r="AC89" s="11"/>
      <c r="AD89" s="11"/>
      <c r="AE89" s="4"/>
      <c r="AF89" s="4"/>
    </row>
    <row r="90" spans="1:37" x14ac:dyDescent="0.25">
      <c r="A90" s="55"/>
      <c r="B90" s="11"/>
      <c r="C90" s="11" t="s">
        <v>192</v>
      </c>
      <c r="D90" s="11"/>
      <c r="E90" s="11" t="s">
        <v>238</v>
      </c>
      <c r="F90" s="11"/>
      <c r="G90" s="11"/>
      <c r="H90" s="11"/>
      <c r="I90" s="11"/>
      <c r="J90" s="11"/>
      <c r="K90" s="11"/>
      <c r="M90" s="11">
        <v>1</v>
      </c>
      <c r="N90" s="11">
        <f t="shared" si="6"/>
        <v>1</v>
      </c>
      <c r="P90" s="163">
        <v>0</v>
      </c>
      <c r="Q90" s="163">
        <v>0</v>
      </c>
      <c r="R90" s="163">
        <v>0</v>
      </c>
      <c r="S90" s="163">
        <v>0</v>
      </c>
      <c r="T90" s="11">
        <v>0</v>
      </c>
      <c r="U90" s="11" t="s">
        <v>191</v>
      </c>
      <c r="V90" s="11">
        <v>0</v>
      </c>
      <c r="W90" s="11" t="s">
        <v>191</v>
      </c>
      <c r="Y90" s="11"/>
      <c r="Z90" s="11"/>
      <c r="AB90" s="11"/>
      <c r="AC90" s="11"/>
      <c r="AD90" s="11"/>
      <c r="AE90" s="4"/>
      <c r="AF90" s="4"/>
    </row>
    <row r="91" spans="1:37" x14ac:dyDescent="0.25">
      <c r="A91" s="55"/>
      <c r="B91" s="11"/>
      <c r="C91" s="11" t="s">
        <v>192</v>
      </c>
      <c r="D91" s="11"/>
      <c r="E91" s="11" t="s">
        <v>239</v>
      </c>
      <c r="F91" s="11"/>
      <c r="G91" s="11"/>
      <c r="H91" s="11"/>
      <c r="I91" s="11"/>
      <c r="J91" s="11"/>
      <c r="K91" s="11"/>
      <c r="M91" s="11">
        <v>1</v>
      </c>
      <c r="N91" s="11">
        <f t="shared" si="6"/>
        <v>1</v>
      </c>
      <c r="P91" s="163">
        <v>1457.53</v>
      </c>
      <c r="Q91" s="163">
        <v>2220.25</v>
      </c>
      <c r="R91" s="163">
        <v>1457.53</v>
      </c>
      <c r="S91" s="163">
        <v>2220.25</v>
      </c>
      <c r="T91" s="11">
        <v>283</v>
      </c>
      <c r="U91" s="11" t="s">
        <v>191</v>
      </c>
      <c r="V91" s="11">
        <v>283</v>
      </c>
      <c r="W91" s="11" t="s">
        <v>191</v>
      </c>
      <c r="Y91" s="11"/>
      <c r="Z91" s="11"/>
      <c r="AB91" s="11"/>
      <c r="AC91" s="11"/>
      <c r="AD91" s="11"/>
      <c r="AE91" s="4"/>
      <c r="AF91" s="4"/>
    </row>
    <row r="92" spans="1:37" x14ac:dyDescent="0.25">
      <c r="A92" s="55"/>
      <c r="B92" s="11"/>
      <c r="C92" s="11" t="s">
        <v>192</v>
      </c>
      <c r="D92" s="11"/>
      <c r="E92" s="11" t="s">
        <v>240</v>
      </c>
      <c r="F92" s="11"/>
      <c r="G92" s="11"/>
      <c r="H92" s="11"/>
      <c r="I92" s="11"/>
      <c r="J92" s="11"/>
      <c r="K92" s="11"/>
      <c r="M92" s="11">
        <v>94</v>
      </c>
      <c r="N92" s="11">
        <f t="shared" si="6"/>
        <v>94</v>
      </c>
      <c r="P92" s="163">
        <v>443.31</v>
      </c>
      <c r="Q92" s="163">
        <v>188.34</v>
      </c>
      <c r="R92" s="163">
        <v>333.91</v>
      </c>
      <c r="S92" s="163">
        <v>38.93</v>
      </c>
      <c r="T92" s="11">
        <v>261</v>
      </c>
      <c r="U92" s="11" t="s">
        <v>191</v>
      </c>
      <c r="V92" s="11">
        <v>1</v>
      </c>
      <c r="W92" s="11" t="s">
        <v>191</v>
      </c>
      <c r="Y92" s="11"/>
      <c r="Z92" s="11"/>
      <c r="AB92" s="11"/>
      <c r="AC92" s="11"/>
      <c r="AD92" s="11"/>
      <c r="AE92" s="4"/>
      <c r="AF92" s="4"/>
    </row>
    <row r="93" spans="1:37" x14ac:dyDescent="0.25">
      <c r="A93" s="55"/>
      <c r="B93" s="11"/>
      <c r="C93" s="11" t="s">
        <v>192</v>
      </c>
      <c r="D93" s="11"/>
      <c r="E93" s="11" t="s">
        <v>241</v>
      </c>
      <c r="F93" s="11"/>
      <c r="G93" s="11"/>
      <c r="H93" s="11"/>
      <c r="I93" s="11"/>
      <c r="J93" s="11"/>
      <c r="K93" s="11"/>
      <c r="M93" s="11">
        <v>33</v>
      </c>
      <c r="N93" s="11">
        <f t="shared" si="6"/>
        <v>33</v>
      </c>
      <c r="P93" s="163">
        <v>1161.3599999999999</v>
      </c>
      <c r="Q93" s="163">
        <v>1974.06</v>
      </c>
      <c r="R93" s="163">
        <v>1022.26</v>
      </c>
      <c r="S93" s="163">
        <v>1941.56</v>
      </c>
      <c r="T93" s="11">
        <v>146</v>
      </c>
      <c r="U93" s="11" t="s">
        <v>191</v>
      </c>
      <c r="V93" s="11">
        <v>103</v>
      </c>
      <c r="W93" s="11" t="s">
        <v>191</v>
      </c>
      <c r="Y93" s="11"/>
      <c r="Z93" s="11"/>
      <c r="AB93" s="11"/>
      <c r="AC93" s="11"/>
      <c r="AD93" s="11"/>
      <c r="AE93" s="4"/>
      <c r="AF93" s="4"/>
    </row>
    <row r="94" spans="1:37" x14ac:dyDescent="0.25">
      <c r="A94" s="55"/>
      <c r="B94" s="11"/>
      <c r="C94" s="11" t="s">
        <v>192</v>
      </c>
      <c r="D94" s="11"/>
      <c r="E94" s="11" t="s">
        <v>242</v>
      </c>
      <c r="F94" s="11"/>
      <c r="G94" s="11"/>
      <c r="H94" s="11"/>
      <c r="I94" s="11"/>
      <c r="J94" s="11"/>
      <c r="K94" s="11"/>
      <c r="M94" s="11">
        <v>5</v>
      </c>
      <c r="N94" s="11">
        <f t="shared" si="6"/>
        <v>5</v>
      </c>
      <c r="P94" s="163">
        <v>587.66</v>
      </c>
      <c r="Q94" s="163">
        <v>387.61</v>
      </c>
      <c r="R94" s="163">
        <v>587.66</v>
      </c>
      <c r="S94" s="163">
        <v>387.61</v>
      </c>
      <c r="T94" s="11">
        <v>17</v>
      </c>
      <c r="U94" s="11" t="s">
        <v>191</v>
      </c>
      <c r="V94" s="11">
        <v>17</v>
      </c>
      <c r="W94" s="11" t="s">
        <v>191</v>
      </c>
      <c r="Y94" s="11"/>
      <c r="Z94" s="11"/>
      <c r="AB94" s="11"/>
      <c r="AC94" s="11"/>
      <c r="AD94" s="11"/>
      <c r="AE94" s="4"/>
      <c r="AF94" s="4"/>
    </row>
    <row r="95" spans="1:37" x14ac:dyDescent="0.25">
      <c r="A95" s="55"/>
      <c r="B95" s="11"/>
      <c r="C95" s="11" t="s">
        <v>192</v>
      </c>
      <c r="D95" s="11"/>
      <c r="E95" s="11" t="s">
        <v>243</v>
      </c>
      <c r="F95" s="11"/>
      <c r="G95" s="11"/>
      <c r="H95" s="11"/>
      <c r="I95" s="11"/>
      <c r="J95" s="11"/>
      <c r="K95" s="11"/>
      <c r="M95" s="11">
        <v>2</v>
      </c>
      <c r="N95" s="11">
        <f t="shared" si="6"/>
        <v>2</v>
      </c>
      <c r="P95" s="163">
        <v>748.05</v>
      </c>
      <c r="Q95" s="163">
        <v>0</v>
      </c>
      <c r="R95" s="163">
        <v>748.05</v>
      </c>
      <c r="S95" s="163">
        <v>0</v>
      </c>
      <c r="T95" s="11">
        <v>0</v>
      </c>
      <c r="U95" s="11" t="s">
        <v>191</v>
      </c>
      <c r="V95" s="11">
        <v>0</v>
      </c>
      <c r="W95" s="11" t="s">
        <v>191</v>
      </c>
      <c r="Y95" s="11"/>
      <c r="Z95" s="11"/>
      <c r="AB95" s="11"/>
      <c r="AC95" s="11"/>
      <c r="AD95" s="11"/>
      <c r="AE95" s="4"/>
      <c r="AF95" s="4"/>
    </row>
    <row r="96" spans="1:37" x14ac:dyDescent="0.25">
      <c r="A96" s="55"/>
      <c r="B96" s="11"/>
      <c r="C96" s="11" t="s">
        <v>192</v>
      </c>
      <c r="D96" s="11"/>
      <c r="E96" s="11" t="s">
        <v>244</v>
      </c>
      <c r="F96" s="11"/>
      <c r="G96" s="11"/>
      <c r="H96" s="11"/>
      <c r="I96" s="11"/>
      <c r="J96" s="11"/>
      <c r="K96" s="11"/>
      <c r="M96" s="11">
        <v>37</v>
      </c>
      <c r="N96" s="11">
        <f t="shared" si="6"/>
        <v>37</v>
      </c>
      <c r="P96" s="163">
        <v>2487.5300000000002</v>
      </c>
      <c r="Q96" s="163">
        <v>4138.97</v>
      </c>
      <c r="R96" s="163">
        <v>484.37</v>
      </c>
      <c r="S96" s="163">
        <v>786.54</v>
      </c>
      <c r="T96" s="11">
        <v>460</v>
      </c>
      <c r="U96" s="11" t="s">
        <v>191</v>
      </c>
      <c r="V96" s="11">
        <v>10</v>
      </c>
      <c r="W96" s="11" t="s">
        <v>191</v>
      </c>
      <c r="Y96" s="11"/>
      <c r="Z96" s="11"/>
      <c r="AB96" s="11"/>
      <c r="AC96" s="11"/>
      <c r="AD96" s="11"/>
      <c r="AE96" s="4"/>
      <c r="AF96" s="4"/>
    </row>
    <row r="97" spans="1:37" x14ac:dyDescent="0.25">
      <c r="A97" s="55"/>
      <c r="B97" s="11"/>
      <c r="C97" s="11" t="s">
        <v>192</v>
      </c>
      <c r="D97" s="11"/>
      <c r="E97" s="11" t="s">
        <v>245</v>
      </c>
      <c r="F97" s="11"/>
      <c r="G97" s="11"/>
      <c r="H97" s="11"/>
      <c r="I97" s="11"/>
      <c r="J97" s="11"/>
      <c r="K97" s="11"/>
      <c r="M97" s="11">
        <v>1106</v>
      </c>
      <c r="N97" s="11">
        <f t="shared" si="6"/>
        <v>1106</v>
      </c>
      <c r="P97" s="163">
        <v>1018.57</v>
      </c>
      <c r="Q97" s="163">
        <v>1697.79</v>
      </c>
      <c r="R97" s="163">
        <v>442.62</v>
      </c>
      <c r="S97" s="163">
        <v>719.8</v>
      </c>
      <c r="T97" s="11">
        <v>181</v>
      </c>
      <c r="U97" s="11" t="s">
        <v>191</v>
      </c>
      <c r="V97" s="11">
        <v>17</v>
      </c>
      <c r="W97" s="11" t="s">
        <v>191</v>
      </c>
      <c r="Y97" s="11"/>
      <c r="Z97" s="11"/>
      <c r="AB97" s="11"/>
      <c r="AC97" s="11"/>
      <c r="AD97" s="11"/>
      <c r="AE97" s="4"/>
      <c r="AF97" s="4"/>
    </row>
    <row r="98" spans="1:37" x14ac:dyDescent="0.25">
      <c r="A98" s="55"/>
      <c r="B98" s="11"/>
      <c r="C98" s="11" t="s">
        <v>192</v>
      </c>
      <c r="D98" s="11"/>
      <c r="E98" s="11" t="s">
        <v>246</v>
      </c>
      <c r="F98" s="11"/>
      <c r="G98" s="11"/>
      <c r="H98" s="11"/>
      <c r="I98" s="11"/>
      <c r="J98" s="11"/>
      <c r="K98" s="11"/>
      <c r="M98" s="11">
        <v>49</v>
      </c>
      <c r="N98" s="11">
        <f t="shared" si="6"/>
        <v>49</v>
      </c>
      <c r="P98" s="163">
        <v>1500.88</v>
      </c>
      <c r="Q98" s="163">
        <v>3626.46</v>
      </c>
      <c r="R98" s="163">
        <v>748.05</v>
      </c>
      <c r="S98" s="163">
        <v>1979.76</v>
      </c>
      <c r="T98" s="11">
        <v>211</v>
      </c>
      <c r="U98" s="11" t="s">
        <v>191</v>
      </c>
      <c r="V98" s="11">
        <v>0</v>
      </c>
      <c r="W98" s="11" t="s">
        <v>191</v>
      </c>
      <c r="Y98" s="11"/>
      <c r="Z98" s="11"/>
      <c r="AB98" s="11"/>
      <c r="AC98" s="11"/>
      <c r="AD98" s="11"/>
      <c r="AE98" s="4"/>
      <c r="AF98" s="4"/>
    </row>
    <row r="99" spans="1:37" x14ac:dyDescent="0.25">
      <c r="A99" s="55"/>
      <c r="B99" s="11"/>
      <c r="C99" s="11" t="s">
        <v>192</v>
      </c>
      <c r="D99" s="11"/>
      <c r="E99" s="11" t="s">
        <v>247</v>
      </c>
      <c r="F99" s="11"/>
      <c r="G99" s="11"/>
      <c r="H99" s="11"/>
      <c r="I99" s="11"/>
      <c r="J99" s="11"/>
      <c r="K99" s="11"/>
      <c r="M99" s="11">
        <v>2</v>
      </c>
      <c r="N99" s="11">
        <f t="shared" si="6"/>
        <v>2</v>
      </c>
      <c r="P99" s="163">
        <v>0</v>
      </c>
      <c r="Q99" s="163">
        <v>0</v>
      </c>
      <c r="R99" s="163">
        <v>0</v>
      </c>
      <c r="S99" s="163">
        <v>0</v>
      </c>
      <c r="T99" s="11">
        <v>0</v>
      </c>
      <c r="U99" s="11" t="s">
        <v>191</v>
      </c>
      <c r="V99" s="11">
        <v>0</v>
      </c>
      <c r="W99" s="11" t="s">
        <v>191</v>
      </c>
      <c r="Y99" s="11"/>
      <c r="Z99" s="11"/>
      <c r="AB99" s="11"/>
      <c r="AC99" s="11"/>
      <c r="AD99" s="11"/>
      <c r="AE99" s="4"/>
      <c r="AF99" s="4"/>
    </row>
    <row r="100" spans="1:37" x14ac:dyDescent="0.25">
      <c r="A100" s="55"/>
      <c r="B100" s="11"/>
      <c r="C100" s="11" t="s">
        <v>192</v>
      </c>
      <c r="D100" s="11"/>
      <c r="E100" s="11" t="s">
        <v>248</v>
      </c>
      <c r="F100" s="11"/>
      <c r="G100" s="11"/>
      <c r="H100" s="11"/>
      <c r="I100" s="11"/>
      <c r="J100" s="11"/>
      <c r="K100" s="11"/>
      <c r="M100" s="11">
        <v>1</v>
      </c>
      <c r="N100" s="11">
        <f t="shared" si="6"/>
        <v>1</v>
      </c>
      <c r="P100" s="163">
        <v>347.81</v>
      </c>
      <c r="Q100" s="163">
        <v>502.91</v>
      </c>
      <c r="R100" s="163">
        <v>347.81</v>
      </c>
      <c r="S100" s="163">
        <v>502.91</v>
      </c>
      <c r="T100" s="11">
        <v>42</v>
      </c>
      <c r="U100" s="11" t="s">
        <v>191</v>
      </c>
      <c r="V100" s="11">
        <v>42</v>
      </c>
      <c r="W100" s="11" t="s">
        <v>191</v>
      </c>
      <c r="Y100" s="11"/>
      <c r="Z100" s="11"/>
      <c r="AB100" s="11"/>
      <c r="AC100" s="11"/>
      <c r="AD100" s="11"/>
      <c r="AE100" s="4"/>
      <c r="AF100" s="4"/>
    </row>
    <row r="101" spans="1:37" x14ac:dyDescent="0.25">
      <c r="A101" s="55"/>
      <c r="B101" s="11"/>
      <c r="C101" s="11" t="s">
        <v>192</v>
      </c>
      <c r="D101" s="11"/>
      <c r="E101" s="11" t="s">
        <v>249</v>
      </c>
      <c r="F101" s="11"/>
      <c r="G101" s="11"/>
      <c r="H101" s="11"/>
      <c r="I101" s="11"/>
      <c r="J101" s="11"/>
      <c r="K101" s="11"/>
      <c r="M101" s="11">
        <v>1</v>
      </c>
      <c r="N101" s="11">
        <f t="shared" si="6"/>
        <v>1</v>
      </c>
      <c r="P101" s="163">
        <v>691.11</v>
      </c>
      <c r="Q101" s="163">
        <v>0</v>
      </c>
      <c r="R101" s="163">
        <v>691.11</v>
      </c>
      <c r="S101" s="163">
        <v>0</v>
      </c>
      <c r="T101" s="11">
        <v>0</v>
      </c>
      <c r="U101" s="11" t="s">
        <v>191</v>
      </c>
      <c r="V101" s="11">
        <v>0</v>
      </c>
      <c r="W101" s="11" t="s">
        <v>191</v>
      </c>
      <c r="Y101" s="11"/>
      <c r="Z101" s="11"/>
      <c r="AB101" s="11"/>
      <c r="AC101" s="11"/>
      <c r="AD101" s="11"/>
      <c r="AE101" s="4"/>
      <c r="AF101" s="4"/>
    </row>
    <row r="102" spans="1:37" ht="13.8" thickBot="1" x14ac:dyDescent="0.3">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8" thickBot="1" x14ac:dyDescent="0.3">
      <c r="A103" s="55"/>
      <c r="B103" s="93" t="s">
        <v>124</v>
      </c>
      <c r="C103" s="100"/>
      <c r="D103" s="100"/>
      <c r="E103" s="100"/>
      <c r="F103" s="95"/>
      <c r="G103" s="95"/>
      <c r="H103" s="95"/>
      <c r="I103" s="95"/>
      <c r="J103" s="95"/>
      <c r="K103" s="96"/>
      <c r="M103" s="161">
        <f>SUM(M84:M101)</f>
        <v>1351</v>
      </c>
      <c r="N103" s="162">
        <f>SUM(N84:N101)</f>
        <v>1351</v>
      </c>
      <c r="P103" s="165">
        <f>AVERAGEIF(P84:P101,"&gt;0")</f>
        <v>1093.96</v>
      </c>
      <c r="Q103" s="166">
        <f>AVERAGEIF(Q84:Q101,"&gt;0")</f>
        <v>1626.6279999999999</v>
      </c>
      <c r="R103" s="166">
        <f>AVERAGEIF(R84:R101,"&gt;0")</f>
        <v>817.37000000000012</v>
      </c>
      <c r="S103" s="166">
        <f>AVERAGEIF(S84:S101,"&gt;0")</f>
        <v>1024.4929999999999</v>
      </c>
      <c r="T103" s="168">
        <f>AVERAGEIF(T84:T101,"&gt;0")</f>
        <v>192.22222222222223</v>
      </c>
      <c r="U103" s="168" t="s">
        <v>191</v>
      </c>
      <c r="V103" s="168">
        <f>AVERAGEIF(V84:V101,"&gt;0")</f>
        <v>69.125</v>
      </c>
      <c r="W103" s="168" t="s">
        <v>191</v>
      </c>
      <c r="Y103" s="173" t="s">
        <v>191</v>
      </c>
      <c r="Z103" s="174" t="s">
        <v>191</v>
      </c>
      <c r="AB103" s="95"/>
      <c r="AC103" s="95"/>
      <c r="AD103" s="96"/>
      <c r="AE103" s="4"/>
      <c r="AF103" s="4"/>
    </row>
    <row r="104" spans="1:37" s="4" customFormat="1" x14ac:dyDescent="0.25">
      <c r="A104" s="55"/>
      <c r="M104" s="50"/>
      <c r="P104" s="50"/>
      <c r="Y104" s="50"/>
      <c r="AB104" s="58"/>
      <c r="AC104" s="5"/>
      <c r="AD104" s="5"/>
      <c r="AH104" s="74"/>
      <c r="AI104" s="74"/>
      <c r="AJ104" s="74"/>
      <c r="AK104" s="74"/>
    </row>
    <row r="105" spans="1:37" ht="57.75" customHeight="1" x14ac:dyDescent="0.25">
      <c r="A105" s="55" t="str">
        <f>A41</f>
        <v>March, 2022</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5">
      <c r="A106" s="55"/>
      <c r="B106" s="11"/>
      <c r="C106" s="11" t="s">
        <v>192</v>
      </c>
      <c r="D106" s="11"/>
      <c r="E106" s="160">
        <v>0</v>
      </c>
      <c r="F106" s="11"/>
      <c r="G106" s="11"/>
      <c r="H106" s="11"/>
      <c r="I106" s="11"/>
      <c r="J106" s="11"/>
      <c r="K106" s="11"/>
      <c r="M106" s="11">
        <v>16</v>
      </c>
      <c r="N106" s="11">
        <f>M106</f>
        <v>16</v>
      </c>
      <c r="P106" s="164">
        <v>642.48</v>
      </c>
      <c r="Q106" s="164">
        <v>956.52</v>
      </c>
      <c r="R106" s="164">
        <v>650.76</v>
      </c>
      <c r="S106" s="164">
        <v>519.55999999999995</v>
      </c>
      <c r="T106" s="11">
        <v>105</v>
      </c>
      <c r="U106" s="11" t="s">
        <v>191</v>
      </c>
      <c r="V106" s="11">
        <v>45</v>
      </c>
      <c r="W106" s="11" t="s">
        <v>191</v>
      </c>
      <c r="Y106" s="11"/>
      <c r="Z106" s="11"/>
      <c r="AB106" s="11"/>
      <c r="AC106" s="11"/>
      <c r="AD106" s="11"/>
      <c r="AE106" s="4"/>
      <c r="AF106" s="4"/>
    </row>
    <row r="107" spans="1:37" x14ac:dyDescent="0.25">
      <c r="A107" s="55"/>
      <c r="B107" s="11"/>
      <c r="C107" s="11" t="s">
        <v>192</v>
      </c>
      <c r="D107" s="11"/>
      <c r="E107" s="11" t="s">
        <v>233</v>
      </c>
      <c r="F107" s="11"/>
      <c r="G107" s="11"/>
      <c r="H107" s="11"/>
      <c r="I107" s="11"/>
      <c r="J107" s="11"/>
      <c r="K107" s="11"/>
      <c r="M107" s="11">
        <v>1</v>
      </c>
      <c r="N107" s="11">
        <f t="shared" ref="N107:N123" si="7">M107</f>
        <v>1</v>
      </c>
      <c r="P107" s="163">
        <v>0</v>
      </c>
      <c r="Q107" s="163">
        <v>0</v>
      </c>
      <c r="R107" s="163">
        <v>0</v>
      </c>
      <c r="S107" s="163">
        <v>0</v>
      </c>
      <c r="T107" s="11">
        <v>0</v>
      </c>
      <c r="U107" s="11" t="s">
        <v>191</v>
      </c>
      <c r="V107" s="11">
        <v>0</v>
      </c>
      <c r="W107" s="11" t="s">
        <v>191</v>
      </c>
      <c r="Y107" s="11"/>
      <c r="Z107" s="11"/>
      <c r="AB107" s="11"/>
      <c r="AC107" s="11"/>
      <c r="AD107" s="11"/>
      <c r="AE107" s="4"/>
      <c r="AF107" s="4"/>
    </row>
    <row r="108" spans="1:37" x14ac:dyDescent="0.25">
      <c r="A108" s="55"/>
      <c r="B108" s="11"/>
      <c r="C108" s="11" t="s">
        <v>192</v>
      </c>
      <c r="D108" s="11"/>
      <c r="E108" s="11" t="s">
        <v>234</v>
      </c>
      <c r="F108" s="11"/>
      <c r="G108" s="11"/>
      <c r="H108" s="11"/>
      <c r="I108" s="11"/>
      <c r="J108" s="11"/>
      <c r="K108" s="11"/>
      <c r="M108" s="11">
        <v>1</v>
      </c>
      <c r="N108" s="11">
        <f t="shared" si="7"/>
        <v>1</v>
      </c>
      <c r="P108" s="163">
        <v>771.4</v>
      </c>
      <c r="Q108" s="163">
        <v>26.37</v>
      </c>
      <c r="R108" s="163">
        <v>771.4</v>
      </c>
      <c r="S108" s="163">
        <v>26.37</v>
      </c>
      <c r="T108" s="11">
        <v>0</v>
      </c>
      <c r="U108" s="11" t="s">
        <v>191</v>
      </c>
      <c r="V108" s="11">
        <v>0</v>
      </c>
      <c r="W108" s="11" t="s">
        <v>191</v>
      </c>
      <c r="Y108" s="11"/>
      <c r="Z108" s="11"/>
      <c r="AB108" s="11"/>
      <c r="AC108" s="11"/>
      <c r="AD108" s="11"/>
      <c r="AE108" s="4"/>
      <c r="AF108" s="4"/>
    </row>
    <row r="109" spans="1:37" x14ac:dyDescent="0.25">
      <c r="A109" s="55"/>
      <c r="B109" s="11"/>
      <c r="C109" s="11" t="s">
        <v>192</v>
      </c>
      <c r="D109" s="11"/>
      <c r="E109" s="11" t="s">
        <v>235</v>
      </c>
      <c r="F109" s="11"/>
      <c r="G109" s="11"/>
      <c r="H109" s="11"/>
      <c r="I109" s="11"/>
      <c r="J109" s="11"/>
      <c r="K109" s="11"/>
      <c r="M109" s="11">
        <v>0</v>
      </c>
      <c r="N109" s="11">
        <f t="shared" si="7"/>
        <v>0</v>
      </c>
      <c r="P109" s="163">
        <v>0</v>
      </c>
      <c r="Q109" s="163">
        <v>0</v>
      </c>
      <c r="R109" s="163">
        <v>0</v>
      </c>
      <c r="S109" s="163">
        <v>0</v>
      </c>
      <c r="T109" s="11">
        <v>0</v>
      </c>
      <c r="U109" s="11" t="s">
        <v>191</v>
      </c>
      <c r="V109" s="11">
        <v>0</v>
      </c>
      <c r="W109" s="11" t="s">
        <v>191</v>
      </c>
      <c r="Y109" s="11"/>
      <c r="Z109" s="11"/>
      <c r="AB109" s="11"/>
      <c r="AC109" s="11"/>
      <c r="AD109" s="11"/>
      <c r="AE109" s="4"/>
      <c r="AF109" s="4"/>
    </row>
    <row r="110" spans="1:37" x14ac:dyDescent="0.25">
      <c r="A110" s="55"/>
      <c r="B110" s="11"/>
      <c r="C110" s="11" t="s">
        <v>192</v>
      </c>
      <c r="D110" s="11"/>
      <c r="E110" s="11" t="s">
        <v>236</v>
      </c>
      <c r="F110" s="11"/>
      <c r="G110" s="11"/>
      <c r="H110" s="11"/>
      <c r="I110" s="11"/>
      <c r="J110" s="11"/>
      <c r="K110" s="11"/>
      <c r="M110" s="11">
        <v>2</v>
      </c>
      <c r="N110" s="11">
        <f t="shared" si="7"/>
        <v>2</v>
      </c>
      <c r="P110" s="163">
        <v>2052.79</v>
      </c>
      <c r="Q110" s="163">
        <v>0</v>
      </c>
      <c r="R110" s="163">
        <v>2052.79</v>
      </c>
      <c r="S110" s="163">
        <v>0</v>
      </c>
      <c r="T110" s="11">
        <v>0</v>
      </c>
      <c r="U110" s="11" t="s">
        <v>191</v>
      </c>
      <c r="V110" s="11">
        <v>0</v>
      </c>
      <c r="W110" s="11" t="s">
        <v>191</v>
      </c>
      <c r="Y110" s="11"/>
      <c r="Z110" s="11"/>
      <c r="AB110" s="11"/>
      <c r="AC110" s="11"/>
      <c r="AD110" s="11"/>
      <c r="AE110" s="4"/>
      <c r="AF110" s="4"/>
    </row>
    <row r="111" spans="1:37" x14ac:dyDescent="0.25">
      <c r="A111" s="55"/>
      <c r="B111" s="11"/>
      <c r="C111" s="11" t="s">
        <v>192</v>
      </c>
      <c r="D111" s="11"/>
      <c r="E111" s="11" t="s">
        <v>237</v>
      </c>
      <c r="F111" s="11"/>
      <c r="G111" s="11"/>
      <c r="H111" s="11"/>
      <c r="I111" s="11"/>
      <c r="J111" s="11"/>
      <c r="K111" s="11"/>
      <c r="M111" s="11">
        <v>0</v>
      </c>
      <c r="N111" s="11">
        <f t="shared" si="7"/>
        <v>0</v>
      </c>
      <c r="P111" s="163">
        <v>0</v>
      </c>
      <c r="Q111" s="163">
        <v>0</v>
      </c>
      <c r="R111" s="163">
        <v>0</v>
      </c>
      <c r="S111" s="163">
        <v>0</v>
      </c>
      <c r="T111" s="11">
        <v>0</v>
      </c>
      <c r="U111" s="11" t="s">
        <v>191</v>
      </c>
      <c r="V111" s="11">
        <v>0</v>
      </c>
      <c r="W111" s="11" t="s">
        <v>191</v>
      </c>
      <c r="Y111" s="11"/>
      <c r="Z111" s="11"/>
      <c r="AB111" s="11"/>
      <c r="AC111" s="11"/>
      <c r="AD111" s="11"/>
      <c r="AE111" s="4"/>
      <c r="AF111" s="4"/>
    </row>
    <row r="112" spans="1:37" x14ac:dyDescent="0.25">
      <c r="A112" s="55"/>
      <c r="B112" s="11"/>
      <c r="C112" s="11" t="s">
        <v>192</v>
      </c>
      <c r="D112" s="11"/>
      <c r="E112" s="11" t="s">
        <v>238</v>
      </c>
      <c r="F112" s="11"/>
      <c r="G112" s="11"/>
      <c r="H112" s="11"/>
      <c r="I112" s="11"/>
      <c r="J112" s="11"/>
      <c r="K112" s="11"/>
      <c r="M112" s="11">
        <v>1</v>
      </c>
      <c r="N112" s="11">
        <f t="shared" si="7"/>
        <v>1</v>
      </c>
      <c r="P112" s="163">
        <v>0</v>
      </c>
      <c r="Q112" s="163">
        <v>0</v>
      </c>
      <c r="R112" s="163">
        <v>0</v>
      </c>
      <c r="S112" s="163">
        <v>0</v>
      </c>
      <c r="T112" s="11">
        <v>0</v>
      </c>
      <c r="U112" s="11" t="s">
        <v>191</v>
      </c>
      <c r="V112" s="11">
        <v>0</v>
      </c>
      <c r="W112" s="11" t="s">
        <v>191</v>
      </c>
      <c r="Y112" s="11"/>
      <c r="Z112" s="11"/>
      <c r="AB112" s="11"/>
      <c r="AC112" s="11"/>
      <c r="AD112" s="11"/>
      <c r="AE112" s="4"/>
      <c r="AF112" s="4"/>
    </row>
    <row r="113" spans="1:37" x14ac:dyDescent="0.25">
      <c r="A113" s="55"/>
      <c r="B113" s="11"/>
      <c r="C113" s="11" t="s">
        <v>192</v>
      </c>
      <c r="D113" s="11"/>
      <c r="E113" s="11" t="s">
        <v>239</v>
      </c>
      <c r="F113" s="11"/>
      <c r="G113" s="11"/>
      <c r="H113" s="11"/>
      <c r="I113" s="11"/>
      <c r="J113" s="11"/>
      <c r="K113" s="11"/>
      <c r="M113" s="11">
        <v>1</v>
      </c>
      <c r="N113" s="11">
        <f t="shared" si="7"/>
        <v>1</v>
      </c>
      <c r="P113" s="163">
        <v>1437.86</v>
      </c>
      <c r="Q113" s="163">
        <v>2227.61</v>
      </c>
      <c r="R113" s="163">
        <v>1437.86</v>
      </c>
      <c r="S113" s="163">
        <v>2227.61</v>
      </c>
      <c r="T113" s="11">
        <v>284</v>
      </c>
      <c r="U113" s="11" t="s">
        <v>191</v>
      </c>
      <c r="V113" s="11">
        <v>284</v>
      </c>
      <c r="W113" s="11" t="s">
        <v>191</v>
      </c>
      <c r="Y113" s="11"/>
      <c r="Z113" s="11"/>
      <c r="AB113" s="11"/>
      <c r="AC113" s="11"/>
      <c r="AD113" s="11"/>
      <c r="AE113" s="4"/>
      <c r="AF113" s="4"/>
    </row>
    <row r="114" spans="1:37" x14ac:dyDescent="0.25">
      <c r="A114" s="55"/>
      <c r="B114" s="11"/>
      <c r="C114" s="11" t="s">
        <v>192</v>
      </c>
      <c r="D114" s="11"/>
      <c r="E114" s="11" t="s">
        <v>240</v>
      </c>
      <c r="F114" s="11"/>
      <c r="G114" s="11"/>
      <c r="H114" s="11"/>
      <c r="I114" s="11"/>
      <c r="J114" s="11"/>
      <c r="K114" s="11"/>
      <c r="M114" s="11">
        <v>96</v>
      </c>
      <c r="N114" s="11">
        <f t="shared" si="7"/>
        <v>96</v>
      </c>
      <c r="P114" s="163">
        <v>373.58</v>
      </c>
      <c r="Q114" s="163">
        <v>130.71</v>
      </c>
      <c r="R114" s="163">
        <v>246.88</v>
      </c>
      <c r="S114" s="163">
        <v>267.08999999999997</v>
      </c>
      <c r="T114" s="11">
        <v>26</v>
      </c>
      <c r="U114" s="11" t="s">
        <v>191</v>
      </c>
      <c r="V114" s="11">
        <v>0</v>
      </c>
      <c r="W114" s="11" t="s">
        <v>191</v>
      </c>
      <c r="Y114" s="11"/>
      <c r="Z114" s="11"/>
      <c r="AB114" s="11"/>
      <c r="AC114" s="11"/>
      <c r="AD114" s="11"/>
      <c r="AE114" s="4"/>
      <c r="AF114" s="4"/>
    </row>
    <row r="115" spans="1:37" x14ac:dyDescent="0.25">
      <c r="A115" s="55"/>
      <c r="B115" s="11"/>
      <c r="C115" s="11" t="s">
        <v>192</v>
      </c>
      <c r="D115" s="11"/>
      <c r="E115" s="11" t="s">
        <v>241</v>
      </c>
      <c r="F115" s="11"/>
      <c r="G115" s="11"/>
      <c r="H115" s="11"/>
      <c r="I115" s="11"/>
      <c r="J115" s="11"/>
      <c r="K115" s="11"/>
      <c r="M115" s="11">
        <v>33</v>
      </c>
      <c r="N115" s="11">
        <f t="shared" si="7"/>
        <v>33</v>
      </c>
      <c r="P115" s="163">
        <v>397.37</v>
      </c>
      <c r="Q115" s="163">
        <v>2634.1</v>
      </c>
      <c r="R115" s="163">
        <v>740.65</v>
      </c>
      <c r="S115" s="163">
        <v>1801.72</v>
      </c>
      <c r="T115" s="11">
        <v>13</v>
      </c>
      <c r="U115" s="11" t="s">
        <v>191</v>
      </c>
      <c r="V115" s="11">
        <v>17</v>
      </c>
      <c r="W115" s="11" t="s">
        <v>191</v>
      </c>
      <c r="Y115" s="11"/>
      <c r="Z115" s="11"/>
      <c r="AB115" s="11"/>
      <c r="AC115" s="11"/>
      <c r="AD115" s="11"/>
      <c r="AE115" s="4"/>
      <c r="AF115" s="4"/>
    </row>
    <row r="116" spans="1:37" x14ac:dyDescent="0.25">
      <c r="A116" s="55"/>
      <c r="B116" s="11"/>
      <c r="C116" s="11" t="s">
        <v>192</v>
      </c>
      <c r="D116" s="11"/>
      <c r="E116" s="11" t="s">
        <v>242</v>
      </c>
      <c r="F116" s="11"/>
      <c r="G116" s="11"/>
      <c r="H116" s="11"/>
      <c r="I116" s="11"/>
      <c r="J116" s="11"/>
      <c r="K116" s="11"/>
      <c r="M116" s="11">
        <v>4</v>
      </c>
      <c r="N116" s="11">
        <f t="shared" si="7"/>
        <v>4</v>
      </c>
      <c r="P116" s="163">
        <v>590.37</v>
      </c>
      <c r="Q116" s="163">
        <v>402.33</v>
      </c>
      <c r="R116" s="163">
        <v>590.37</v>
      </c>
      <c r="S116" s="163">
        <v>402.33</v>
      </c>
      <c r="T116" s="11">
        <v>18</v>
      </c>
      <c r="U116" s="11" t="s">
        <v>191</v>
      </c>
      <c r="V116" s="11">
        <v>18</v>
      </c>
      <c r="W116" s="11" t="s">
        <v>191</v>
      </c>
      <c r="Y116" s="11"/>
      <c r="Z116" s="11"/>
      <c r="AB116" s="11"/>
      <c r="AC116" s="11"/>
      <c r="AD116" s="11"/>
      <c r="AE116" s="4"/>
      <c r="AF116" s="4"/>
    </row>
    <row r="117" spans="1:37" x14ac:dyDescent="0.25">
      <c r="A117" s="55"/>
      <c r="B117" s="11"/>
      <c r="C117" s="11" t="s">
        <v>192</v>
      </c>
      <c r="D117" s="11"/>
      <c r="E117" s="11" t="s">
        <v>243</v>
      </c>
      <c r="F117" s="11"/>
      <c r="G117" s="11"/>
      <c r="H117" s="11"/>
      <c r="I117" s="11"/>
      <c r="J117" s="11"/>
      <c r="K117" s="11"/>
      <c r="M117" s="11">
        <v>2</v>
      </c>
      <c r="N117" s="11">
        <f t="shared" si="7"/>
        <v>2</v>
      </c>
      <c r="P117" s="163">
        <v>740.65</v>
      </c>
      <c r="Q117" s="163">
        <v>0</v>
      </c>
      <c r="R117" s="163">
        <v>740.65</v>
      </c>
      <c r="S117" s="163">
        <v>0</v>
      </c>
      <c r="T117" s="11">
        <v>0</v>
      </c>
      <c r="U117" s="11" t="s">
        <v>191</v>
      </c>
      <c r="V117" s="11">
        <v>0</v>
      </c>
      <c r="W117" s="11" t="s">
        <v>191</v>
      </c>
      <c r="Y117" s="11"/>
      <c r="Z117" s="11"/>
      <c r="AB117" s="11"/>
      <c r="AC117" s="11"/>
      <c r="AD117" s="11"/>
      <c r="AE117" s="4"/>
      <c r="AF117" s="4"/>
    </row>
    <row r="118" spans="1:37" x14ac:dyDescent="0.25">
      <c r="A118" s="55"/>
      <c r="B118" s="11"/>
      <c r="C118" s="11" t="s">
        <v>192</v>
      </c>
      <c r="D118" s="11"/>
      <c r="E118" s="11" t="s">
        <v>244</v>
      </c>
      <c r="F118" s="11"/>
      <c r="G118" s="11"/>
      <c r="H118" s="11"/>
      <c r="I118" s="11"/>
      <c r="J118" s="11"/>
      <c r="K118" s="11"/>
      <c r="M118" s="11">
        <v>35</v>
      </c>
      <c r="N118" s="11">
        <f t="shared" si="7"/>
        <v>35</v>
      </c>
      <c r="P118" s="163">
        <v>1992.9</v>
      </c>
      <c r="Q118" s="163">
        <v>3025.5</v>
      </c>
      <c r="R118" s="163">
        <v>438.24</v>
      </c>
      <c r="S118" s="163">
        <v>511.64</v>
      </c>
      <c r="T118" s="11">
        <v>372</v>
      </c>
      <c r="U118" s="11" t="s">
        <v>191</v>
      </c>
      <c r="V118" s="11">
        <v>0</v>
      </c>
      <c r="W118" s="11" t="s">
        <v>191</v>
      </c>
      <c r="Y118" s="11"/>
      <c r="Z118" s="11"/>
      <c r="AB118" s="11"/>
      <c r="AC118" s="11"/>
      <c r="AD118" s="11"/>
      <c r="AE118" s="4"/>
      <c r="AF118" s="4"/>
    </row>
    <row r="119" spans="1:37" x14ac:dyDescent="0.25">
      <c r="A119" s="55"/>
      <c r="B119" s="11"/>
      <c r="C119" s="11" t="s">
        <v>192</v>
      </c>
      <c r="D119" s="11"/>
      <c r="E119" s="11" t="s">
        <v>245</v>
      </c>
      <c r="F119" s="11"/>
      <c r="G119" s="11"/>
      <c r="H119" s="11"/>
      <c r="I119" s="11"/>
      <c r="J119" s="11"/>
      <c r="K119" s="11"/>
      <c r="M119" s="11">
        <v>1106</v>
      </c>
      <c r="N119" s="11">
        <f t="shared" si="7"/>
        <v>1106</v>
      </c>
      <c r="P119" s="163">
        <v>1068.72</v>
      </c>
      <c r="Q119" s="163">
        <v>1909.03</v>
      </c>
      <c r="R119" s="163">
        <v>440.8</v>
      </c>
      <c r="S119" s="163">
        <v>690.86</v>
      </c>
      <c r="T119" s="11">
        <v>192</v>
      </c>
      <c r="U119" s="11" t="s">
        <v>191</v>
      </c>
      <c r="V119" s="11">
        <v>22</v>
      </c>
      <c r="W119" s="11" t="s">
        <v>191</v>
      </c>
      <c r="Y119" s="11"/>
      <c r="Z119" s="11"/>
      <c r="AB119" s="11"/>
      <c r="AC119" s="11"/>
      <c r="AD119" s="11"/>
      <c r="AE119" s="4"/>
      <c r="AF119" s="4"/>
    </row>
    <row r="120" spans="1:37" x14ac:dyDescent="0.25">
      <c r="A120" s="55"/>
      <c r="B120" s="11"/>
      <c r="C120" s="11" t="s">
        <v>192</v>
      </c>
      <c r="D120" s="11"/>
      <c r="E120" s="11" t="s">
        <v>246</v>
      </c>
      <c r="F120" s="11"/>
      <c r="G120" s="11"/>
      <c r="H120" s="11"/>
      <c r="I120" s="11"/>
      <c r="J120" s="11"/>
      <c r="K120" s="11"/>
      <c r="M120" s="11">
        <v>46</v>
      </c>
      <c r="N120" s="11">
        <f t="shared" si="7"/>
        <v>46</v>
      </c>
      <c r="P120" s="163">
        <v>1759.69</v>
      </c>
      <c r="Q120" s="163">
        <v>4227.17</v>
      </c>
      <c r="R120" s="163">
        <v>740.65</v>
      </c>
      <c r="S120" s="163">
        <v>2443.44</v>
      </c>
      <c r="T120" s="11">
        <v>271</v>
      </c>
      <c r="U120" s="11" t="s">
        <v>191</v>
      </c>
      <c r="V120" s="11">
        <v>4</v>
      </c>
      <c r="W120" s="11" t="s">
        <v>191</v>
      </c>
      <c r="Y120" s="11"/>
      <c r="Z120" s="11"/>
      <c r="AB120" s="11"/>
      <c r="AC120" s="11"/>
      <c r="AD120" s="11"/>
      <c r="AE120" s="4"/>
      <c r="AF120" s="4"/>
    </row>
    <row r="121" spans="1:37" x14ac:dyDescent="0.25">
      <c r="A121" s="55"/>
      <c r="B121" s="11"/>
      <c r="C121" s="11" t="s">
        <v>192</v>
      </c>
      <c r="D121" s="11"/>
      <c r="E121" s="11" t="s">
        <v>247</v>
      </c>
      <c r="F121" s="11"/>
      <c r="G121" s="11"/>
      <c r="H121" s="11"/>
      <c r="I121" s="11"/>
      <c r="J121" s="11"/>
      <c r="K121" s="11"/>
      <c r="M121" s="11">
        <v>2</v>
      </c>
      <c r="N121" s="11">
        <f t="shared" si="7"/>
        <v>2</v>
      </c>
      <c r="P121" s="163">
        <v>0</v>
      </c>
      <c r="Q121" s="163">
        <v>0</v>
      </c>
      <c r="R121" s="163">
        <v>0</v>
      </c>
      <c r="S121" s="163">
        <v>0</v>
      </c>
      <c r="T121" s="11">
        <v>0</v>
      </c>
      <c r="U121" s="11" t="s">
        <v>191</v>
      </c>
      <c r="V121" s="11">
        <v>0</v>
      </c>
      <c r="W121" s="11" t="s">
        <v>191</v>
      </c>
      <c r="Y121" s="11"/>
      <c r="Z121" s="11"/>
      <c r="AB121" s="11"/>
      <c r="AC121" s="11"/>
      <c r="AD121" s="11"/>
      <c r="AE121" s="4"/>
      <c r="AF121" s="4"/>
    </row>
    <row r="122" spans="1:37" x14ac:dyDescent="0.25">
      <c r="A122" s="55"/>
      <c r="B122" s="11"/>
      <c r="C122" s="11" t="s">
        <v>192</v>
      </c>
      <c r="D122" s="11"/>
      <c r="E122" s="11" t="s">
        <v>248</v>
      </c>
      <c r="F122" s="11"/>
      <c r="G122" s="11"/>
      <c r="H122" s="11"/>
      <c r="I122" s="11"/>
      <c r="J122" s="11"/>
      <c r="K122" s="11"/>
      <c r="M122" s="11">
        <v>1</v>
      </c>
      <c r="N122" s="11">
        <f t="shared" si="7"/>
        <v>1</v>
      </c>
      <c r="P122" s="163">
        <v>361.56</v>
      </c>
      <c r="Q122" s="163">
        <v>532.35</v>
      </c>
      <c r="R122" s="163">
        <v>361.56</v>
      </c>
      <c r="S122" s="163">
        <v>532.35</v>
      </c>
      <c r="T122" s="11">
        <v>46</v>
      </c>
      <c r="U122" s="11" t="s">
        <v>191</v>
      </c>
      <c r="V122" s="11">
        <v>46</v>
      </c>
      <c r="W122" s="11" t="s">
        <v>191</v>
      </c>
      <c r="Y122" s="11"/>
      <c r="Z122" s="11"/>
      <c r="AB122" s="11"/>
      <c r="AC122" s="11"/>
      <c r="AD122" s="11"/>
      <c r="AE122" s="4"/>
      <c r="AF122" s="4"/>
    </row>
    <row r="123" spans="1:37" x14ac:dyDescent="0.25">
      <c r="A123" s="55"/>
      <c r="B123" s="11"/>
      <c r="C123" s="11" t="s">
        <v>192</v>
      </c>
      <c r="D123" s="11"/>
      <c r="E123" s="11" t="s">
        <v>249</v>
      </c>
      <c r="F123" s="11"/>
      <c r="G123" s="11"/>
      <c r="H123" s="11"/>
      <c r="I123" s="11"/>
      <c r="J123" s="11"/>
      <c r="K123" s="11"/>
      <c r="M123" s="11">
        <v>1</v>
      </c>
      <c r="N123" s="11">
        <f t="shared" si="7"/>
        <v>1</v>
      </c>
      <c r="P123" s="163">
        <v>684.26</v>
      </c>
      <c r="Q123" s="163">
        <v>0</v>
      </c>
      <c r="R123" s="163">
        <v>684.26</v>
      </c>
      <c r="S123" s="163">
        <v>0</v>
      </c>
      <c r="T123" s="11">
        <v>0</v>
      </c>
      <c r="U123" s="11" t="s">
        <v>191</v>
      </c>
      <c r="V123" s="11">
        <v>0</v>
      </c>
      <c r="W123" s="11" t="s">
        <v>191</v>
      </c>
      <c r="Y123" s="11"/>
      <c r="Z123" s="11"/>
      <c r="AB123" s="11"/>
      <c r="AC123" s="11"/>
      <c r="AD123" s="11"/>
      <c r="AE123" s="4"/>
      <c r="AF123" s="4"/>
    </row>
    <row r="124" spans="1:37" ht="13.8" thickBot="1" x14ac:dyDescent="0.3">
      <c r="A124" s="55"/>
      <c r="B124" s="11"/>
      <c r="C124" s="11"/>
      <c r="D124" s="11"/>
      <c r="E124" s="11"/>
      <c r="F124" s="11"/>
      <c r="G124" s="11"/>
      <c r="H124" s="11"/>
      <c r="I124" s="11"/>
      <c r="J124" s="11"/>
      <c r="K124" s="11"/>
      <c r="M124" s="11"/>
      <c r="N124" s="146"/>
      <c r="P124" s="11"/>
      <c r="Q124" s="11"/>
      <c r="R124" s="11"/>
      <c r="S124" s="11"/>
      <c r="T124" s="11"/>
      <c r="U124" s="11"/>
      <c r="V124" s="11"/>
      <c r="W124" s="11"/>
      <c r="Y124" s="11"/>
      <c r="Z124" s="11"/>
      <c r="AB124" s="11"/>
      <c r="AC124" s="11"/>
      <c r="AD124" s="11"/>
      <c r="AE124" s="4"/>
      <c r="AF124" s="4"/>
    </row>
    <row r="125" spans="1:37" ht="13.8" thickBot="1" x14ac:dyDescent="0.3">
      <c r="A125" s="55"/>
      <c r="B125" s="93" t="s">
        <v>124</v>
      </c>
      <c r="C125" s="100"/>
      <c r="D125" s="100"/>
      <c r="E125" s="100"/>
      <c r="F125" s="95"/>
      <c r="G125" s="95"/>
      <c r="H125" s="95"/>
      <c r="I125" s="95"/>
      <c r="J125" s="95"/>
      <c r="K125" s="96"/>
      <c r="M125" s="161">
        <f>SUM(M106:M124)</f>
        <v>1348</v>
      </c>
      <c r="N125" s="162">
        <f>SUM(N106:N124)</f>
        <v>1348</v>
      </c>
      <c r="P125" s="165">
        <f>AVERAGEIF(P106:P123,"&gt;0")</f>
        <v>990.27923076923071</v>
      </c>
      <c r="Q125" s="166">
        <f>AVERAGEIF(Q106:Q123,"&gt;0")</f>
        <v>1607.1690000000001</v>
      </c>
      <c r="R125" s="166">
        <f>AVERAGEIF(R106:R123,"&gt;0")</f>
        <v>761.29769230769227</v>
      </c>
      <c r="S125" s="166">
        <f>AVERAGEIF(S106:S123,"&gt;0")</f>
        <v>942.29700000000014</v>
      </c>
      <c r="T125" s="168">
        <f>AVERAGEIF(T106:T123,"&gt;0")</f>
        <v>147.44444444444446</v>
      </c>
      <c r="U125" s="168" t="s">
        <v>191</v>
      </c>
      <c r="V125" s="168">
        <f t="shared" ref="V125" si="8">AVERAGEIF(V106:V123,"&gt;0")</f>
        <v>62.285714285714285</v>
      </c>
      <c r="W125" s="168" t="s">
        <v>191</v>
      </c>
      <c r="Y125" s="173">
        <v>15803419.539999999</v>
      </c>
      <c r="Z125" s="174">
        <v>15832345.17</v>
      </c>
      <c r="AB125" s="95"/>
      <c r="AC125" s="95"/>
      <c r="AD125" s="96"/>
      <c r="AE125" s="4"/>
      <c r="AF125" s="4"/>
    </row>
    <row r="126" spans="1:37" s="4" customFormat="1" x14ac:dyDescent="0.25">
      <c r="A126" s="55"/>
      <c r="M126" s="50"/>
      <c r="P126" s="50"/>
      <c r="Y126" s="50"/>
      <c r="AB126" s="58"/>
      <c r="AC126" s="5"/>
      <c r="AD126" s="5"/>
      <c r="AH126" s="74"/>
      <c r="AI126" s="74"/>
      <c r="AJ126" s="74"/>
      <c r="AK126" s="74"/>
    </row>
    <row r="127" spans="1:37" ht="57.75" customHeight="1" x14ac:dyDescent="0.25">
      <c r="A127" s="55" t="str">
        <f>A63</f>
        <v>March,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5">
      <c r="A128" s="55"/>
      <c r="B128" s="11"/>
      <c r="C128" s="11" t="s">
        <v>192</v>
      </c>
      <c r="D128" s="11"/>
      <c r="E128" s="160">
        <v>0</v>
      </c>
      <c r="F128" s="11"/>
      <c r="G128" s="11"/>
      <c r="H128" s="11"/>
      <c r="I128" s="11"/>
      <c r="J128" s="11"/>
      <c r="K128" s="11"/>
      <c r="M128" s="11">
        <v>13</v>
      </c>
      <c r="N128" s="11">
        <f>M128</f>
        <v>13</v>
      </c>
      <c r="P128" s="164">
        <v>894.18</v>
      </c>
      <c r="Q128" s="164">
        <v>1300.18</v>
      </c>
      <c r="R128" s="164">
        <v>780.17</v>
      </c>
      <c r="S128" s="164">
        <v>1208.76</v>
      </c>
      <c r="T128" s="11">
        <v>152</v>
      </c>
      <c r="U128" s="11" t="s">
        <v>191</v>
      </c>
      <c r="V128" s="11">
        <v>104</v>
      </c>
      <c r="W128" s="11" t="s">
        <v>191</v>
      </c>
      <c r="Y128" s="11"/>
      <c r="Z128" s="11"/>
      <c r="AB128" s="11"/>
      <c r="AC128" s="11"/>
      <c r="AD128" s="11"/>
      <c r="AE128" s="4"/>
      <c r="AF128" s="4"/>
    </row>
    <row r="129" spans="1:32" x14ac:dyDescent="0.25">
      <c r="A129" s="55"/>
      <c r="B129" s="11"/>
      <c r="C129" s="11" t="s">
        <v>192</v>
      </c>
      <c r="D129" s="11"/>
      <c r="E129" s="11" t="s">
        <v>234</v>
      </c>
      <c r="F129" s="11"/>
      <c r="G129" s="11"/>
      <c r="H129" s="11"/>
      <c r="I129" s="11"/>
      <c r="J129" s="11"/>
      <c r="K129" s="11"/>
      <c r="M129" s="11">
        <v>1</v>
      </c>
      <c r="N129" s="11">
        <f t="shared" ref="N129:N143" si="9">M129</f>
        <v>1</v>
      </c>
      <c r="P129" s="163">
        <v>753.49</v>
      </c>
      <c r="Q129" s="163">
        <v>32.770000000000003</v>
      </c>
      <c r="R129" s="163">
        <v>753.49</v>
      </c>
      <c r="S129" s="163">
        <v>32.770000000000003</v>
      </c>
      <c r="T129" s="11">
        <v>1</v>
      </c>
      <c r="U129" s="11" t="s">
        <v>191</v>
      </c>
      <c r="V129" s="11">
        <v>1</v>
      </c>
      <c r="W129" s="11" t="s">
        <v>191</v>
      </c>
      <c r="Y129" s="11"/>
      <c r="Z129" s="11"/>
      <c r="AB129" s="11"/>
      <c r="AC129" s="11"/>
      <c r="AD129" s="11"/>
      <c r="AE129" s="4"/>
      <c r="AF129" s="4"/>
    </row>
    <row r="130" spans="1:32" x14ac:dyDescent="0.25">
      <c r="A130" s="55"/>
      <c r="B130" s="11"/>
      <c r="C130" s="11" t="s">
        <v>192</v>
      </c>
      <c r="D130" s="11"/>
      <c r="E130" s="11" t="s">
        <v>235</v>
      </c>
      <c r="F130" s="11"/>
      <c r="G130" s="11"/>
      <c r="H130" s="11"/>
      <c r="I130" s="11"/>
      <c r="J130" s="11"/>
      <c r="K130" s="11"/>
      <c r="M130" s="11">
        <v>1</v>
      </c>
      <c r="N130" s="11">
        <f t="shared" si="9"/>
        <v>1</v>
      </c>
      <c r="P130" s="163">
        <v>0</v>
      </c>
      <c r="Q130" s="163">
        <v>0</v>
      </c>
      <c r="R130" s="163">
        <v>0</v>
      </c>
      <c r="S130" s="163">
        <v>0</v>
      </c>
      <c r="T130" s="11">
        <v>0</v>
      </c>
      <c r="U130" s="11" t="s">
        <v>191</v>
      </c>
      <c r="V130" s="11">
        <v>0</v>
      </c>
      <c r="W130" s="11" t="s">
        <v>191</v>
      </c>
      <c r="Y130" s="11"/>
      <c r="Z130" s="11"/>
      <c r="AB130" s="11"/>
      <c r="AC130" s="11"/>
      <c r="AD130" s="11"/>
      <c r="AE130" s="4"/>
      <c r="AF130" s="4"/>
    </row>
    <row r="131" spans="1:32" x14ac:dyDescent="0.25">
      <c r="A131" s="55"/>
      <c r="B131" s="11"/>
      <c r="C131" s="11" t="s">
        <v>192</v>
      </c>
      <c r="D131" s="11"/>
      <c r="E131" s="11" t="s">
        <v>236</v>
      </c>
      <c r="F131" s="11"/>
      <c r="G131" s="11"/>
      <c r="H131" s="11"/>
      <c r="I131" s="11"/>
      <c r="J131" s="11"/>
      <c r="K131" s="11"/>
      <c r="M131" s="11">
        <v>1</v>
      </c>
      <c r="N131" s="11">
        <f t="shared" si="9"/>
        <v>1</v>
      </c>
      <c r="P131" s="163">
        <v>1992.42</v>
      </c>
      <c r="Q131" s="163">
        <v>0</v>
      </c>
      <c r="R131" s="163">
        <v>1992.42</v>
      </c>
      <c r="S131" s="163">
        <v>0</v>
      </c>
      <c r="T131" s="11">
        <v>0</v>
      </c>
      <c r="U131" s="11" t="s">
        <v>191</v>
      </c>
      <c r="V131" s="11">
        <v>0</v>
      </c>
      <c r="W131" s="11" t="s">
        <v>191</v>
      </c>
      <c r="Y131" s="11"/>
      <c r="Z131" s="11"/>
      <c r="AB131" s="11"/>
      <c r="AC131" s="11"/>
      <c r="AD131" s="11"/>
      <c r="AE131" s="4"/>
      <c r="AF131" s="4"/>
    </row>
    <row r="132" spans="1:32" x14ac:dyDescent="0.25">
      <c r="A132" s="55"/>
      <c r="B132" s="11"/>
      <c r="C132" s="11" t="s">
        <v>192</v>
      </c>
      <c r="D132" s="11"/>
      <c r="E132" s="11" t="s">
        <v>238</v>
      </c>
      <c r="F132" s="11"/>
      <c r="G132" s="11"/>
      <c r="H132" s="11"/>
      <c r="I132" s="11"/>
      <c r="J132" s="11"/>
      <c r="K132" s="11"/>
      <c r="M132" s="11">
        <v>1</v>
      </c>
      <c r="N132" s="11">
        <f t="shared" si="9"/>
        <v>1</v>
      </c>
      <c r="P132" s="163">
        <v>0</v>
      </c>
      <c r="Q132" s="163">
        <v>0</v>
      </c>
      <c r="R132" s="163">
        <v>0</v>
      </c>
      <c r="S132" s="163">
        <v>0</v>
      </c>
      <c r="T132" s="11">
        <v>0</v>
      </c>
      <c r="U132" s="11" t="s">
        <v>191</v>
      </c>
      <c r="V132" s="11">
        <v>0</v>
      </c>
      <c r="W132" s="11" t="s">
        <v>191</v>
      </c>
      <c r="Y132" s="11"/>
      <c r="Z132" s="11"/>
      <c r="AB132" s="11"/>
      <c r="AC132" s="11"/>
      <c r="AD132" s="11"/>
      <c r="AE132" s="4"/>
      <c r="AF132" s="4"/>
    </row>
    <row r="133" spans="1:32" x14ac:dyDescent="0.25">
      <c r="A133" s="55"/>
      <c r="B133" s="11"/>
      <c r="C133" s="11" t="s">
        <v>192</v>
      </c>
      <c r="D133" s="11"/>
      <c r="E133" s="11" t="s">
        <v>239</v>
      </c>
      <c r="F133" s="11"/>
      <c r="G133" s="11"/>
      <c r="H133" s="11"/>
      <c r="I133" s="11"/>
      <c r="J133" s="11"/>
      <c r="K133" s="11"/>
      <c r="M133" s="11">
        <v>1</v>
      </c>
      <c r="N133" s="11">
        <f t="shared" si="9"/>
        <v>1</v>
      </c>
      <c r="P133" s="163">
        <v>1261.24</v>
      </c>
      <c r="Q133" s="163">
        <v>1680.26</v>
      </c>
      <c r="R133" s="163">
        <v>1261.24</v>
      </c>
      <c r="S133" s="163">
        <v>1680.26</v>
      </c>
      <c r="T133" s="11">
        <v>241</v>
      </c>
      <c r="U133" s="11" t="s">
        <v>191</v>
      </c>
      <c r="V133" s="11">
        <v>241</v>
      </c>
      <c r="W133" s="11" t="s">
        <v>191</v>
      </c>
      <c r="Y133" s="11"/>
      <c r="Z133" s="11"/>
      <c r="AB133" s="11"/>
      <c r="AC133" s="11"/>
      <c r="AD133" s="11"/>
      <c r="AE133" s="4"/>
      <c r="AF133" s="4"/>
    </row>
    <row r="134" spans="1:32" x14ac:dyDescent="0.25">
      <c r="A134" s="55"/>
      <c r="B134" s="11"/>
      <c r="C134" s="11" t="s">
        <v>192</v>
      </c>
      <c r="D134" s="11"/>
      <c r="E134" s="11" t="s">
        <v>240</v>
      </c>
      <c r="F134" s="11"/>
      <c r="G134" s="11"/>
      <c r="H134" s="11"/>
      <c r="I134" s="11"/>
      <c r="J134" s="11"/>
      <c r="K134" s="11"/>
      <c r="M134" s="11">
        <v>93</v>
      </c>
      <c r="N134" s="11">
        <f t="shared" si="9"/>
        <v>93</v>
      </c>
      <c r="P134" s="163">
        <v>480.14</v>
      </c>
      <c r="Q134" s="163">
        <v>291.75</v>
      </c>
      <c r="R134" s="163">
        <v>320.88</v>
      </c>
      <c r="S134" s="163">
        <v>282.67</v>
      </c>
      <c r="T134" s="11">
        <v>19</v>
      </c>
      <c r="U134" s="11" t="s">
        <v>191</v>
      </c>
      <c r="V134" s="11">
        <v>2</v>
      </c>
      <c r="W134" s="11" t="s">
        <v>191</v>
      </c>
      <c r="Y134" s="11"/>
      <c r="Z134" s="11"/>
      <c r="AB134" s="11"/>
      <c r="AC134" s="11"/>
      <c r="AD134" s="11"/>
      <c r="AE134" s="4"/>
      <c r="AF134" s="4"/>
    </row>
    <row r="135" spans="1:32" x14ac:dyDescent="0.25">
      <c r="A135" s="55"/>
      <c r="B135" s="11"/>
      <c r="C135" s="11" t="s">
        <v>192</v>
      </c>
      <c r="D135" s="11"/>
      <c r="E135" s="11" t="s">
        <v>241</v>
      </c>
      <c r="F135" s="11"/>
      <c r="G135" s="11"/>
      <c r="H135" s="11"/>
      <c r="I135" s="11"/>
      <c r="J135" s="11"/>
      <c r="K135" s="11"/>
      <c r="M135" s="11">
        <v>31</v>
      </c>
      <c r="N135" s="11">
        <f t="shared" si="9"/>
        <v>31</v>
      </c>
      <c r="P135" s="163">
        <v>1130.9000000000001</v>
      </c>
      <c r="Q135" s="163">
        <v>1680.69</v>
      </c>
      <c r="R135" s="163">
        <v>718.86</v>
      </c>
      <c r="S135" s="163">
        <v>1680.69</v>
      </c>
      <c r="T135" s="11">
        <v>168</v>
      </c>
      <c r="U135" s="11" t="s">
        <v>191</v>
      </c>
      <c r="V135" s="11">
        <v>102</v>
      </c>
      <c r="W135" s="11" t="s">
        <v>191</v>
      </c>
      <c r="Y135" s="11"/>
      <c r="Z135" s="11"/>
      <c r="AB135" s="11"/>
      <c r="AC135" s="11"/>
      <c r="AD135" s="11"/>
      <c r="AE135" s="4"/>
      <c r="AF135" s="4"/>
    </row>
    <row r="136" spans="1:32" x14ac:dyDescent="0.25">
      <c r="A136" s="55"/>
      <c r="B136" s="11"/>
      <c r="C136" s="11" t="s">
        <v>192</v>
      </c>
      <c r="D136" s="11"/>
      <c r="E136" s="11" t="s">
        <v>242</v>
      </c>
      <c r="F136" s="11"/>
      <c r="G136" s="11"/>
      <c r="H136" s="11"/>
      <c r="I136" s="11"/>
      <c r="J136" s="11"/>
      <c r="K136" s="11"/>
      <c r="M136" s="11">
        <v>3</v>
      </c>
      <c r="N136" s="11">
        <f t="shared" si="9"/>
        <v>3</v>
      </c>
      <c r="P136" s="163">
        <v>752.26</v>
      </c>
      <c r="Q136" s="163">
        <v>998.45</v>
      </c>
      <c r="R136" s="163">
        <v>752.26</v>
      </c>
      <c r="S136" s="163">
        <v>998.45</v>
      </c>
      <c r="T136" s="11">
        <v>135</v>
      </c>
      <c r="U136" s="11" t="s">
        <v>191</v>
      </c>
      <c r="V136" s="11">
        <v>135</v>
      </c>
      <c r="W136" s="11" t="s">
        <v>191</v>
      </c>
      <c r="Y136" s="11"/>
      <c r="Z136" s="11"/>
      <c r="AB136" s="11"/>
      <c r="AC136" s="11"/>
      <c r="AD136" s="11"/>
      <c r="AE136" s="4"/>
      <c r="AF136" s="4"/>
    </row>
    <row r="137" spans="1:32" x14ac:dyDescent="0.25">
      <c r="A137" s="55"/>
      <c r="B137" s="11"/>
      <c r="C137" s="11" t="s">
        <v>192</v>
      </c>
      <c r="D137" s="11"/>
      <c r="E137" s="11" t="s">
        <v>243</v>
      </c>
      <c r="F137" s="11"/>
      <c r="G137" s="11"/>
      <c r="H137" s="11"/>
      <c r="I137" s="11"/>
      <c r="J137" s="11"/>
      <c r="K137" s="11"/>
      <c r="M137" s="11">
        <v>2</v>
      </c>
      <c r="N137" s="11">
        <f t="shared" si="9"/>
        <v>2</v>
      </c>
      <c r="P137" s="163">
        <v>718.86</v>
      </c>
      <c r="Q137" s="163">
        <v>0</v>
      </c>
      <c r="R137" s="163">
        <v>718.86</v>
      </c>
      <c r="S137" s="163">
        <v>0</v>
      </c>
      <c r="T137" s="11">
        <v>0</v>
      </c>
      <c r="U137" s="11" t="s">
        <v>191</v>
      </c>
      <c r="V137" s="11">
        <v>0</v>
      </c>
      <c r="W137" s="11" t="s">
        <v>191</v>
      </c>
      <c r="Y137" s="11"/>
      <c r="Z137" s="11"/>
      <c r="AB137" s="11"/>
      <c r="AC137" s="11"/>
      <c r="AD137" s="11"/>
      <c r="AE137" s="4"/>
      <c r="AF137" s="4"/>
    </row>
    <row r="138" spans="1:32" x14ac:dyDescent="0.25">
      <c r="A138" s="55"/>
      <c r="B138" s="11"/>
      <c r="C138" s="11" t="s">
        <v>192</v>
      </c>
      <c r="D138" s="11"/>
      <c r="E138" s="11" t="s">
        <v>244</v>
      </c>
      <c r="F138" s="11"/>
      <c r="G138" s="11"/>
      <c r="H138" s="11"/>
      <c r="I138" s="11"/>
      <c r="J138" s="11"/>
      <c r="K138" s="11"/>
      <c r="M138" s="11">
        <v>29</v>
      </c>
      <c r="N138" s="11">
        <f t="shared" si="9"/>
        <v>29</v>
      </c>
      <c r="P138" s="163">
        <v>3618.37</v>
      </c>
      <c r="Q138" s="163">
        <v>4808.92</v>
      </c>
      <c r="R138" s="163">
        <v>425.35</v>
      </c>
      <c r="S138" s="163">
        <v>1770.65</v>
      </c>
      <c r="T138" s="11">
        <v>693</v>
      </c>
      <c r="U138" s="11" t="s">
        <v>191</v>
      </c>
      <c r="V138" s="11">
        <v>28</v>
      </c>
      <c r="W138" s="11" t="s">
        <v>191</v>
      </c>
      <c r="Y138" s="11"/>
      <c r="Z138" s="11"/>
      <c r="AB138" s="11"/>
      <c r="AC138" s="11"/>
      <c r="AD138" s="11"/>
      <c r="AE138" s="4"/>
      <c r="AF138" s="4"/>
    </row>
    <row r="139" spans="1:32" x14ac:dyDescent="0.25">
      <c r="A139" s="55"/>
      <c r="B139" s="11"/>
      <c r="C139" s="11" t="s">
        <v>192</v>
      </c>
      <c r="D139" s="11"/>
      <c r="E139" s="11" t="s">
        <v>245</v>
      </c>
      <c r="F139" s="11"/>
      <c r="G139" s="11"/>
      <c r="H139" s="11"/>
      <c r="I139" s="11"/>
      <c r="J139" s="11"/>
      <c r="K139" s="11"/>
      <c r="M139" s="11">
        <v>1103</v>
      </c>
      <c r="N139" s="11">
        <f t="shared" si="9"/>
        <v>1103</v>
      </c>
      <c r="P139" s="163">
        <v>1174.07</v>
      </c>
      <c r="Q139" s="163">
        <v>1829.09</v>
      </c>
      <c r="R139" s="163">
        <v>427.84</v>
      </c>
      <c r="S139" s="163">
        <v>719.21</v>
      </c>
      <c r="T139" s="11">
        <v>203</v>
      </c>
      <c r="U139" s="11" t="s">
        <v>191</v>
      </c>
      <c r="V139" s="11">
        <v>32</v>
      </c>
      <c r="W139" s="11" t="s">
        <v>191</v>
      </c>
      <c r="Y139" s="11"/>
      <c r="Z139" s="11"/>
      <c r="AB139" s="11"/>
      <c r="AC139" s="11"/>
      <c r="AD139" s="11"/>
      <c r="AE139" s="4"/>
      <c r="AF139" s="4"/>
    </row>
    <row r="140" spans="1:32" x14ac:dyDescent="0.25">
      <c r="A140" s="55"/>
      <c r="B140" s="11"/>
      <c r="C140" s="11" t="s">
        <v>192</v>
      </c>
      <c r="D140" s="11"/>
      <c r="E140" s="11" t="s">
        <v>246</v>
      </c>
      <c r="F140" s="11"/>
      <c r="G140" s="11"/>
      <c r="H140" s="11"/>
      <c r="I140" s="11"/>
      <c r="J140" s="11"/>
      <c r="K140" s="11"/>
      <c r="M140" s="11">
        <v>37</v>
      </c>
      <c r="N140" s="11">
        <f t="shared" si="9"/>
        <v>37</v>
      </c>
      <c r="P140" s="163">
        <v>1310.1600000000001</v>
      </c>
      <c r="Q140" s="163">
        <v>2349.0300000000002</v>
      </c>
      <c r="R140" s="163">
        <v>838.67</v>
      </c>
      <c r="S140" s="163">
        <v>1893.78</v>
      </c>
      <c r="T140" s="11">
        <v>172</v>
      </c>
      <c r="U140" s="11" t="s">
        <v>191</v>
      </c>
      <c r="V140" s="11">
        <v>3</v>
      </c>
      <c r="W140" s="11" t="s">
        <v>191</v>
      </c>
      <c r="Y140" s="11"/>
      <c r="Z140" s="11"/>
      <c r="AB140" s="11"/>
      <c r="AC140" s="11"/>
      <c r="AD140" s="11"/>
      <c r="AE140" s="4"/>
      <c r="AF140" s="4"/>
    </row>
    <row r="141" spans="1:32" x14ac:dyDescent="0.25">
      <c r="A141" s="55"/>
      <c r="B141" s="11"/>
      <c r="C141" s="11" t="s">
        <v>192</v>
      </c>
      <c r="D141" s="11"/>
      <c r="E141" s="11" t="s">
        <v>247</v>
      </c>
      <c r="F141" s="11"/>
      <c r="G141" s="11"/>
      <c r="H141" s="11"/>
      <c r="I141" s="11"/>
      <c r="J141" s="11"/>
      <c r="K141" s="11"/>
      <c r="M141" s="11">
        <v>2</v>
      </c>
      <c r="N141" s="11">
        <f t="shared" si="9"/>
        <v>2</v>
      </c>
      <c r="P141" s="163">
        <v>0</v>
      </c>
      <c r="Q141" s="163">
        <v>0</v>
      </c>
      <c r="R141" s="163">
        <v>0</v>
      </c>
      <c r="S141" s="163">
        <v>0</v>
      </c>
      <c r="T141" s="11">
        <v>0</v>
      </c>
      <c r="U141" s="11" t="s">
        <v>191</v>
      </c>
      <c r="V141" s="11">
        <v>0</v>
      </c>
      <c r="W141" s="11" t="s">
        <v>191</v>
      </c>
      <c r="Y141" s="11"/>
      <c r="Z141" s="11"/>
      <c r="AB141" s="11"/>
      <c r="AC141" s="11"/>
      <c r="AD141" s="11"/>
      <c r="AE141" s="4"/>
      <c r="AF141" s="4"/>
    </row>
    <row r="142" spans="1:32" x14ac:dyDescent="0.25">
      <c r="A142" s="55"/>
      <c r="B142" s="11"/>
      <c r="C142" s="11" t="s">
        <v>192</v>
      </c>
      <c r="D142" s="11"/>
      <c r="E142" s="11" t="s">
        <v>248</v>
      </c>
      <c r="F142" s="11"/>
      <c r="G142" s="11"/>
      <c r="H142" s="11"/>
      <c r="I142" s="11"/>
      <c r="J142" s="11"/>
      <c r="K142" s="11"/>
      <c r="M142" s="11">
        <v>1</v>
      </c>
      <c r="N142" s="11">
        <f t="shared" si="9"/>
        <v>1</v>
      </c>
      <c r="P142" s="163">
        <v>161.72999999999999</v>
      </c>
      <c r="Q142" s="163">
        <v>219.4</v>
      </c>
      <c r="R142" s="163">
        <v>161.72999999999999</v>
      </c>
      <c r="S142" s="163">
        <v>219.4</v>
      </c>
      <c r="T142" s="11">
        <v>4</v>
      </c>
      <c r="U142" s="11" t="s">
        <v>191</v>
      </c>
      <c r="V142" s="11">
        <v>4</v>
      </c>
      <c r="W142" s="11" t="s">
        <v>191</v>
      </c>
      <c r="Y142" s="11"/>
      <c r="Z142" s="11"/>
      <c r="AB142" s="11"/>
      <c r="AC142" s="11"/>
      <c r="AD142" s="11"/>
      <c r="AE142" s="4"/>
      <c r="AF142" s="4"/>
    </row>
    <row r="143" spans="1:32" x14ac:dyDescent="0.25">
      <c r="A143" s="55"/>
      <c r="B143" s="11"/>
      <c r="C143" s="11" t="s">
        <v>192</v>
      </c>
      <c r="D143" s="11"/>
      <c r="E143" s="11" t="s">
        <v>249</v>
      </c>
      <c r="F143" s="11"/>
      <c r="G143" s="11"/>
      <c r="H143" s="11"/>
      <c r="I143" s="11"/>
      <c r="J143" s="11"/>
      <c r="K143" s="11"/>
      <c r="M143" s="11">
        <v>1</v>
      </c>
      <c r="N143" s="11">
        <f t="shared" si="9"/>
        <v>1</v>
      </c>
      <c r="P143" s="163">
        <v>664.14</v>
      </c>
      <c r="Q143" s="163">
        <v>0</v>
      </c>
      <c r="R143" s="163">
        <v>664.14</v>
      </c>
      <c r="S143" s="163">
        <v>0</v>
      </c>
      <c r="T143" s="11">
        <v>2</v>
      </c>
      <c r="U143" s="11" t="s">
        <v>191</v>
      </c>
      <c r="V143" s="11">
        <v>2</v>
      </c>
      <c r="W143" s="11" t="s">
        <v>191</v>
      </c>
      <c r="Y143" s="11"/>
      <c r="Z143" s="11"/>
      <c r="AB143" s="11"/>
      <c r="AC143" s="11"/>
      <c r="AD143" s="11"/>
      <c r="AE143" s="4"/>
      <c r="AF143" s="4"/>
    </row>
    <row r="144" spans="1:32" ht="13.8" thickBot="1" x14ac:dyDescent="0.3">
      <c r="A144" s="55"/>
      <c r="B144" s="11"/>
      <c r="C144" s="11"/>
      <c r="D144" s="11"/>
      <c r="E144" s="11"/>
      <c r="F144" s="11"/>
      <c r="G144" s="11"/>
      <c r="H144" s="11"/>
      <c r="I144" s="11"/>
      <c r="J144" s="11"/>
      <c r="K144" s="11"/>
      <c r="M144" s="11"/>
      <c r="N144" s="146"/>
      <c r="P144" s="11"/>
      <c r="Q144" s="11"/>
      <c r="R144" s="11"/>
      <c r="S144" s="11"/>
      <c r="T144" s="11"/>
      <c r="U144" s="11"/>
      <c r="V144" s="11"/>
      <c r="W144" s="11"/>
      <c r="Y144" s="11"/>
      <c r="Z144" s="11"/>
      <c r="AB144" s="11"/>
      <c r="AC144" s="11"/>
      <c r="AD144" s="11"/>
      <c r="AE144" s="4"/>
      <c r="AF144" s="4"/>
    </row>
    <row r="145" spans="1:37" ht="13.8" thickBot="1" x14ac:dyDescent="0.3">
      <c r="A145" s="55"/>
      <c r="B145" s="93" t="s">
        <v>124</v>
      </c>
      <c r="C145" s="100"/>
      <c r="D145" s="100"/>
      <c r="E145" s="100"/>
      <c r="F145" s="95"/>
      <c r="G145" s="95"/>
      <c r="H145" s="95"/>
      <c r="I145" s="95"/>
      <c r="J145" s="95"/>
      <c r="K145" s="96"/>
      <c r="M145" s="161">
        <f>SUM(M128:M144)</f>
        <v>1320</v>
      </c>
      <c r="N145" s="162">
        <f>SUM(N128:N144)</f>
        <v>1320</v>
      </c>
      <c r="P145" s="165">
        <f t="shared" ref="P145:V145" si="10">AVERAGEIF(P128:P143,"&gt;0")</f>
        <v>1147.073846153846</v>
      </c>
      <c r="Q145" s="166">
        <f t="shared" si="10"/>
        <v>1519.0540000000001</v>
      </c>
      <c r="R145" s="166">
        <f t="shared" si="10"/>
        <v>755.06999999999982</v>
      </c>
      <c r="S145" s="166">
        <f t="shared" si="10"/>
        <v>1048.664</v>
      </c>
      <c r="T145" s="168">
        <f t="shared" si="10"/>
        <v>162.72727272727272</v>
      </c>
      <c r="U145" s="168" t="s">
        <v>191</v>
      </c>
      <c r="V145" s="168">
        <f t="shared" si="10"/>
        <v>59.454545454545453</v>
      </c>
      <c r="W145" s="168" t="s">
        <v>191</v>
      </c>
      <c r="Y145" s="175">
        <v>14828701.5</v>
      </c>
      <c r="Z145" s="227">
        <v>14943490.939999999</v>
      </c>
      <c r="AB145" s="129"/>
      <c r="AC145" s="140"/>
      <c r="AD145" s="96"/>
      <c r="AE145" s="4"/>
      <c r="AF145" s="4"/>
    </row>
    <row r="146" spans="1:37" s="4" customFormat="1" x14ac:dyDescent="0.25">
      <c r="A146" s="55"/>
      <c r="AB146" s="5"/>
      <c r="AC146" s="5"/>
      <c r="AD146" s="5"/>
      <c r="AH146" s="74"/>
      <c r="AI146" s="74"/>
      <c r="AJ146" s="74"/>
      <c r="AK146" s="74"/>
    </row>
    <row r="147" spans="1:37" s="4" customFormat="1" hidden="1" x14ac:dyDescent="0.25">
      <c r="M147" s="50"/>
      <c r="P147" s="50"/>
      <c r="Y147" s="50"/>
      <c r="AB147" s="50"/>
      <c r="AH147" s="74"/>
      <c r="AI147" s="74"/>
      <c r="AJ147" s="74"/>
      <c r="AK147" s="74"/>
    </row>
    <row r="148" spans="1:37" s="4" customFormat="1" hidden="1" x14ac:dyDescent="0.25">
      <c r="M148" s="50"/>
      <c r="P148" s="50"/>
      <c r="Y148" s="50"/>
      <c r="AB148" s="50"/>
      <c r="AH148" s="74"/>
      <c r="AI148" s="74"/>
      <c r="AJ148" s="74"/>
      <c r="AK148" s="74"/>
    </row>
    <row r="149" spans="1:37" s="4" customFormat="1" hidden="1" x14ac:dyDescent="0.25">
      <c r="M149" s="50"/>
      <c r="P149" s="50"/>
      <c r="Y149" s="50"/>
      <c r="AB149" s="50"/>
      <c r="AH149" s="74"/>
      <c r="AI149" s="74"/>
      <c r="AJ149" s="74"/>
      <c r="AK149" s="74"/>
    </row>
    <row r="150" spans="1:37" s="4" customFormat="1" hidden="1" x14ac:dyDescent="0.25">
      <c r="M150" s="50"/>
      <c r="P150" s="50"/>
      <c r="Y150" s="50"/>
      <c r="AB150" s="50"/>
      <c r="AH150" s="74"/>
      <c r="AI150" s="74"/>
      <c r="AJ150" s="74"/>
      <c r="AK150" s="74"/>
    </row>
    <row r="151" spans="1:37" x14ac:dyDescent="0.25"/>
    <row r="152" spans="1:37" x14ac:dyDescent="0.25"/>
    <row r="153" spans="1:37" x14ac:dyDescent="0.25"/>
    <row r="154" spans="1:37" x14ac:dyDescent="0.25"/>
    <row r="155" spans="1:37" x14ac:dyDescent="0.25"/>
    <row r="156" spans="1:37" x14ac:dyDescent="0.25"/>
    <row r="157" spans="1:37" x14ac:dyDescent="0.25"/>
    <row r="158" spans="1:37" x14ac:dyDescent="0.25"/>
    <row r="159" spans="1:37" x14ac:dyDescent="0.25"/>
    <row r="160" spans="1:37"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28"/>
  <sheetViews>
    <sheetView zoomScale="80" zoomScaleNormal="80" zoomScalePageLayoutView="40" workbookViewId="0">
      <selection activeCell="I91" sqref="I91"/>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8</v>
      </c>
      <c r="B1" s="51"/>
      <c r="C1" s="51"/>
      <c r="D1" s="51"/>
      <c r="E1" s="4"/>
      <c r="F1" s="4"/>
      <c r="G1" s="4"/>
      <c r="H1" s="4"/>
      <c r="I1" s="4"/>
      <c r="K1" s="60" t="s">
        <v>98</v>
      </c>
      <c r="L1" s="4"/>
      <c r="M1" s="4"/>
      <c r="O1" s="141" t="s">
        <v>97</v>
      </c>
    </row>
    <row r="2" spans="1:20" ht="12.9" customHeight="1" x14ac:dyDescent="0.3">
      <c r="A2" s="116" t="s">
        <v>102</v>
      </c>
      <c r="B2" s="117"/>
      <c r="C2" s="117"/>
      <c r="D2" s="118"/>
      <c r="E2" s="4"/>
      <c r="F2" s="4"/>
      <c r="G2" s="4"/>
      <c r="H2" s="4"/>
      <c r="I2" s="4"/>
      <c r="K2" s="270" t="s">
        <v>14</v>
      </c>
      <c r="L2" s="271"/>
      <c r="M2" s="9"/>
      <c r="N2" s="9"/>
      <c r="O2" s="270" t="s">
        <v>101</v>
      </c>
      <c r="P2" s="279"/>
      <c r="Q2" s="271"/>
      <c r="R2" s="9"/>
      <c r="S2" s="9"/>
      <c r="T2" s="9"/>
    </row>
    <row r="3" spans="1:20" x14ac:dyDescent="0.3">
      <c r="A3" s="119" t="s">
        <v>9</v>
      </c>
      <c r="B3" s="52"/>
      <c r="C3" s="52"/>
      <c r="D3" s="120"/>
      <c r="E3" s="4"/>
      <c r="F3" s="4"/>
      <c r="G3" s="4"/>
      <c r="H3" s="9"/>
      <c r="I3" s="4"/>
      <c r="K3" s="272"/>
      <c r="L3" s="273"/>
      <c r="M3" s="9"/>
      <c r="N3" s="9"/>
      <c r="O3" s="272"/>
      <c r="P3" s="280"/>
      <c r="Q3" s="273"/>
      <c r="R3" s="9"/>
      <c r="S3" s="9"/>
      <c r="T3" s="9"/>
    </row>
    <row r="4" spans="1:20" ht="18.75" customHeight="1" x14ac:dyDescent="0.3">
      <c r="A4" s="121" t="s">
        <v>10</v>
      </c>
      <c r="B4" s="53"/>
      <c r="C4" s="53"/>
      <c r="D4" s="122"/>
      <c r="E4" s="4"/>
      <c r="F4" s="4"/>
      <c r="G4" s="4"/>
      <c r="H4" s="9"/>
      <c r="I4" s="4"/>
      <c r="K4" s="272"/>
      <c r="L4" s="273"/>
      <c r="M4" s="9"/>
      <c r="N4" s="9"/>
      <c r="O4" s="272"/>
      <c r="P4" s="280"/>
      <c r="Q4" s="273"/>
      <c r="R4" s="9"/>
      <c r="S4" s="9"/>
      <c r="T4" s="9"/>
    </row>
    <row r="5" spans="1:20" ht="20.25" customHeight="1" thickBot="1" x14ac:dyDescent="0.35">
      <c r="A5" s="121" t="s">
        <v>11</v>
      </c>
      <c r="B5" s="53"/>
      <c r="C5" s="53"/>
      <c r="D5" s="122"/>
      <c r="E5" s="4"/>
      <c r="F5" s="53"/>
      <c r="G5" s="4"/>
      <c r="H5" s="9"/>
      <c r="I5" s="4"/>
      <c r="K5" s="274"/>
      <c r="L5" s="275"/>
      <c r="M5" s="9"/>
      <c r="N5" s="9"/>
      <c r="O5" s="272"/>
      <c r="P5" s="280"/>
      <c r="Q5" s="273"/>
      <c r="R5" s="9"/>
      <c r="S5" s="9"/>
      <c r="T5" s="9"/>
    </row>
    <row r="6" spans="1:20" ht="15" thickBot="1" x14ac:dyDescent="0.35">
      <c r="A6" s="121" t="s">
        <v>12</v>
      </c>
      <c r="B6" s="53"/>
      <c r="C6" s="53"/>
      <c r="D6" s="122"/>
      <c r="E6" s="4"/>
      <c r="F6" s="53"/>
      <c r="G6" s="4"/>
      <c r="H6" s="9"/>
      <c r="I6" s="9"/>
      <c r="J6" s="9"/>
      <c r="L6" s="9"/>
      <c r="M6" s="9"/>
      <c r="N6" s="9"/>
      <c r="O6" s="274"/>
      <c r="P6" s="281"/>
      <c r="Q6" s="275"/>
      <c r="R6" s="9"/>
    </row>
    <row r="7" spans="1:20" ht="15" thickBot="1" x14ac:dyDescent="0.35">
      <c r="A7" s="123" t="s">
        <v>13</v>
      </c>
      <c r="B7" s="124"/>
      <c r="C7" s="124"/>
      <c r="D7" s="125"/>
      <c r="E7" s="4"/>
      <c r="F7" s="53"/>
      <c r="G7" s="4"/>
      <c r="H7" s="4"/>
      <c r="I7" s="4"/>
      <c r="K7" s="50"/>
      <c r="L7" s="4"/>
      <c r="M7" s="4"/>
      <c r="O7" s="143"/>
      <c r="P7" s="9"/>
      <c r="Q7" s="9"/>
      <c r="R7" s="9"/>
    </row>
    <row r="8" spans="1:20" x14ac:dyDescent="0.3">
      <c r="A8" s="53"/>
      <c r="B8" s="53"/>
      <c r="C8" s="53"/>
      <c r="D8" s="53"/>
      <c r="E8" s="4"/>
      <c r="F8" s="53"/>
      <c r="G8" s="4"/>
      <c r="H8" s="4"/>
      <c r="I8" s="4"/>
      <c r="K8" s="50" t="s">
        <v>215</v>
      </c>
      <c r="L8" s="4"/>
      <c r="M8" s="4"/>
      <c r="O8" s="256" t="s">
        <v>222</v>
      </c>
      <c r="P8" s="257"/>
      <c r="Q8" s="257"/>
      <c r="R8" s="257"/>
    </row>
    <row r="9" spans="1:20" x14ac:dyDescent="0.3">
      <c r="A9" s="6" t="s">
        <v>172</v>
      </c>
      <c r="B9" s="54"/>
      <c r="C9" s="54"/>
      <c r="D9" s="54"/>
      <c r="E9" s="6"/>
      <c r="F9" s="54"/>
      <c r="G9" s="6"/>
      <c r="H9" s="6"/>
      <c r="I9" s="4"/>
      <c r="K9" s="50"/>
      <c r="L9" s="4"/>
      <c r="M9" s="4"/>
      <c r="O9" s="256"/>
      <c r="P9" s="257"/>
      <c r="Q9" s="257"/>
      <c r="R9" s="257"/>
    </row>
    <row r="10" spans="1:20" x14ac:dyDescent="0.3">
      <c r="B10" s="53"/>
      <c r="C10" s="53"/>
      <c r="D10" s="53"/>
      <c r="E10" s="4"/>
      <c r="F10" s="53"/>
      <c r="G10" s="4"/>
      <c r="H10" s="4"/>
      <c r="I10" s="4"/>
      <c r="K10" s="50"/>
      <c r="L10" s="4"/>
      <c r="M10" s="4"/>
      <c r="O10" s="50"/>
      <c r="P10" s="9"/>
      <c r="Q10" s="9"/>
      <c r="R10" s="9"/>
    </row>
    <row r="11" spans="1:20" x14ac:dyDescent="0.3">
      <c r="A11" s="4" t="s">
        <v>216</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15" t="s">
        <v>125</v>
      </c>
      <c r="K14" s="50"/>
      <c r="L14" s="4"/>
      <c r="M14" s="115"/>
    </row>
    <row r="15" spans="1:20" x14ac:dyDescent="0.3">
      <c r="A15" s="53" t="s">
        <v>192</v>
      </c>
      <c r="B15" s="4"/>
      <c r="C15" s="4"/>
      <c r="D15" s="4"/>
      <c r="E15" s="4"/>
      <c r="F15" s="4"/>
      <c r="G15" s="4"/>
      <c r="H15" s="4"/>
      <c r="I15" s="4"/>
      <c r="K15" s="50"/>
      <c r="L15" s="4"/>
      <c r="M15" s="4"/>
      <c r="O15" s="50"/>
    </row>
    <row r="16" spans="1:20" ht="66" x14ac:dyDescent="0.3">
      <c r="A16" s="55" t="str">
        <f>'Customers Financials, Usages'!A19</f>
        <v>March, 2023</v>
      </c>
      <c r="B16" s="3" t="s">
        <v>15</v>
      </c>
      <c r="C16" s="3" t="s">
        <v>16</v>
      </c>
      <c r="D16" s="3" t="s">
        <v>104</v>
      </c>
      <c r="E16" s="3" t="s">
        <v>17</v>
      </c>
      <c r="F16" s="2" t="s">
        <v>18</v>
      </c>
      <c r="G16" s="2" t="s">
        <v>19</v>
      </c>
      <c r="H16" s="2" t="s">
        <v>20</v>
      </c>
      <c r="I16" s="2" t="s">
        <v>103</v>
      </c>
      <c r="J16" s="71"/>
      <c r="K16" s="49" t="s">
        <v>135</v>
      </c>
      <c r="L16" s="91" t="s">
        <v>136</v>
      </c>
      <c r="M16" s="98" t="s">
        <v>137</v>
      </c>
      <c r="N16" s="71"/>
      <c r="O16" s="276" t="s">
        <v>152</v>
      </c>
      <c r="P16" s="277"/>
      <c r="Q16" s="277"/>
      <c r="R16" s="278"/>
    </row>
    <row r="17" spans="1:16384" s="5" customFormat="1" ht="13.2" x14ac:dyDescent="0.25">
      <c r="A17" s="55"/>
      <c r="B17" s="11"/>
      <c r="C17" s="11" t="s">
        <v>192</v>
      </c>
      <c r="D17" s="11"/>
      <c r="E17" s="160" t="s">
        <v>233</v>
      </c>
      <c r="F17" s="11">
        <v>0</v>
      </c>
      <c r="G17" s="11" t="s">
        <v>191</v>
      </c>
      <c r="H17" s="11" t="s">
        <v>191</v>
      </c>
      <c r="I17" s="11" t="s">
        <v>191</v>
      </c>
      <c r="J17" s="4"/>
      <c r="K17" s="11" t="s">
        <v>191</v>
      </c>
      <c r="L17" s="11" t="s">
        <v>191</v>
      </c>
      <c r="M17" s="11" t="s">
        <v>191</v>
      </c>
      <c r="N17" s="4"/>
      <c r="O17" s="180">
        <f>F17</f>
        <v>0</v>
      </c>
      <c r="P17" s="177"/>
      <c r="Q17" s="177"/>
      <c r="R17" s="137"/>
      <c r="S17" s="4"/>
      <c r="T17" s="4"/>
      <c r="U17" s="4"/>
      <c r="V17" s="4"/>
    </row>
    <row r="18" spans="1:16384" s="5" customFormat="1" ht="13.2" x14ac:dyDescent="0.25">
      <c r="A18" s="55"/>
      <c r="B18" s="11"/>
      <c r="C18" s="11" t="s">
        <v>192</v>
      </c>
      <c r="D18" s="11"/>
      <c r="E18" s="11" t="s">
        <v>237</v>
      </c>
      <c r="F18" s="11">
        <v>1</v>
      </c>
      <c r="G18" s="11" t="s">
        <v>191</v>
      </c>
      <c r="H18" s="11" t="s">
        <v>191</v>
      </c>
      <c r="I18" s="11" t="s">
        <v>191</v>
      </c>
      <c r="J18" s="4"/>
      <c r="K18" s="11" t="s">
        <v>191</v>
      </c>
      <c r="L18" s="11" t="s">
        <v>191</v>
      </c>
      <c r="M18" s="11" t="s">
        <v>191</v>
      </c>
      <c r="N18" s="4"/>
      <c r="O18" s="180">
        <f t="shared" ref="O18:O23" si="0">F18</f>
        <v>1</v>
      </c>
      <c r="P18" s="169"/>
      <c r="Q18" s="169"/>
      <c r="R18" s="170"/>
      <c r="S18" s="4"/>
      <c r="T18" s="4"/>
      <c r="U18" s="4"/>
      <c r="V18" s="4"/>
    </row>
    <row r="19" spans="1:16384" s="5" customFormat="1" ht="13.2" x14ac:dyDescent="0.25">
      <c r="A19" s="55"/>
      <c r="B19" s="11"/>
      <c r="C19" s="11" t="s">
        <v>192</v>
      </c>
      <c r="D19" s="11"/>
      <c r="E19" s="11" t="s">
        <v>240</v>
      </c>
      <c r="F19" s="11">
        <v>5</v>
      </c>
      <c r="G19" s="11" t="s">
        <v>191</v>
      </c>
      <c r="H19" s="11" t="s">
        <v>191</v>
      </c>
      <c r="I19" s="11" t="s">
        <v>191</v>
      </c>
      <c r="J19" s="4"/>
      <c r="K19" s="11" t="s">
        <v>191</v>
      </c>
      <c r="L19" s="11" t="s">
        <v>191</v>
      </c>
      <c r="M19" s="11" t="s">
        <v>191</v>
      </c>
      <c r="N19" s="4"/>
      <c r="O19" s="180">
        <f t="shared" si="0"/>
        <v>5</v>
      </c>
      <c r="P19" s="169"/>
      <c r="Q19" s="169"/>
      <c r="R19" s="170"/>
      <c r="S19" s="4"/>
      <c r="T19" s="4"/>
      <c r="U19" s="4"/>
      <c r="V19" s="4"/>
    </row>
    <row r="20" spans="1:16384" s="5" customFormat="1" ht="13.2" x14ac:dyDescent="0.25">
      <c r="A20" s="55"/>
      <c r="B20" s="11"/>
      <c r="C20" s="11" t="s">
        <v>192</v>
      </c>
      <c r="D20" s="11"/>
      <c r="E20" s="11" t="s">
        <v>241</v>
      </c>
      <c r="F20" s="11">
        <v>4</v>
      </c>
      <c r="G20" s="11" t="s">
        <v>191</v>
      </c>
      <c r="H20" s="11" t="s">
        <v>191</v>
      </c>
      <c r="I20" s="11" t="s">
        <v>191</v>
      </c>
      <c r="J20" s="4"/>
      <c r="K20" s="11" t="s">
        <v>191</v>
      </c>
      <c r="L20" s="11" t="s">
        <v>191</v>
      </c>
      <c r="M20" s="11" t="s">
        <v>191</v>
      </c>
      <c r="N20" s="4"/>
      <c r="O20" s="180">
        <f t="shared" si="0"/>
        <v>4</v>
      </c>
      <c r="P20" s="169"/>
      <c r="Q20" s="169"/>
      <c r="R20" s="170"/>
      <c r="S20" s="4"/>
      <c r="T20" s="4"/>
      <c r="U20" s="4"/>
      <c r="V20" s="4"/>
    </row>
    <row r="21" spans="1:16384" s="5" customFormat="1" ht="13.2" x14ac:dyDescent="0.25">
      <c r="A21" s="55"/>
      <c r="B21" s="11"/>
      <c r="C21" s="11" t="s">
        <v>192</v>
      </c>
      <c r="D21" s="11"/>
      <c r="E21" s="11" t="s">
        <v>244</v>
      </c>
      <c r="F21" s="11">
        <v>2</v>
      </c>
      <c r="G21" s="11" t="s">
        <v>191</v>
      </c>
      <c r="H21" s="11" t="s">
        <v>191</v>
      </c>
      <c r="I21" s="11" t="s">
        <v>191</v>
      </c>
      <c r="J21" s="4"/>
      <c r="K21" s="11" t="s">
        <v>191</v>
      </c>
      <c r="L21" s="11" t="s">
        <v>191</v>
      </c>
      <c r="M21" s="11" t="s">
        <v>191</v>
      </c>
      <c r="N21" s="4"/>
      <c r="O21" s="180">
        <f t="shared" si="0"/>
        <v>2</v>
      </c>
      <c r="P21" s="177"/>
      <c r="Q21" s="177"/>
      <c r="R21" s="137"/>
      <c r="S21" s="4"/>
      <c r="T21" s="4"/>
      <c r="U21" s="4"/>
      <c r="V21" s="4"/>
    </row>
    <row r="22" spans="1:16384" s="5" customFormat="1" ht="13.2" x14ac:dyDescent="0.25">
      <c r="A22" s="55"/>
      <c r="B22" s="11"/>
      <c r="C22" s="11" t="s">
        <v>192</v>
      </c>
      <c r="D22" s="11"/>
      <c r="E22" s="11" t="s">
        <v>245</v>
      </c>
      <c r="F22" s="11">
        <v>836</v>
      </c>
      <c r="G22" s="11" t="s">
        <v>191</v>
      </c>
      <c r="H22" s="11" t="s">
        <v>191</v>
      </c>
      <c r="I22" s="11" t="s">
        <v>191</v>
      </c>
      <c r="J22" s="4"/>
      <c r="K22" s="11" t="s">
        <v>191</v>
      </c>
      <c r="L22" s="11" t="s">
        <v>191</v>
      </c>
      <c r="M22" s="11" t="s">
        <v>191</v>
      </c>
      <c r="N22" s="4"/>
      <c r="O22" s="180">
        <f t="shared" ref="O22" si="1">F22</f>
        <v>836</v>
      </c>
      <c r="P22" s="177"/>
      <c r="Q22" s="177"/>
      <c r="R22" s="137"/>
      <c r="S22" s="4"/>
      <c r="T22" s="4"/>
      <c r="U22" s="4"/>
      <c r="V22" s="4"/>
    </row>
    <row r="23" spans="1:16384" s="5" customFormat="1" ht="13.2" x14ac:dyDescent="0.25">
      <c r="A23" s="55"/>
      <c r="B23" s="11"/>
      <c r="C23" s="11" t="s">
        <v>192</v>
      </c>
      <c r="D23" s="11"/>
      <c r="E23" s="11" t="s">
        <v>246</v>
      </c>
      <c r="F23" s="11">
        <v>7</v>
      </c>
      <c r="G23" s="11" t="s">
        <v>191</v>
      </c>
      <c r="H23" s="11" t="s">
        <v>191</v>
      </c>
      <c r="I23" s="11" t="s">
        <v>191</v>
      </c>
      <c r="J23" s="4"/>
      <c r="K23" s="11" t="s">
        <v>191</v>
      </c>
      <c r="L23" s="11" t="s">
        <v>191</v>
      </c>
      <c r="M23" s="11" t="s">
        <v>191</v>
      </c>
      <c r="N23" s="4"/>
      <c r="O23" s="180">
        <f t="shared" si="0"/>
        <v>7</v>
      </c>
      <c r="P23" s="177"/>
      <c r="Q23" s="177"/>
      <c r="R23" s="137"/>
      <c r="S23" s="4"/>
      <c r="T23" s="4"/>
      <c r="U23" s="4"/>
      <c r="V23" s="4"/>
    </row>
    <row r="24" spans="1:16384" s="5" customFormat="1" ht="15" customHeight="1" thickBot="1" x14ac:dyDescent="0.3">
      <c r="A24" s="55"/>
      <c r="B24" s="11"/>
      <c r="C24" s="11"/>
      <c r="D24" s="11"/>
      <c r="E24" s="11"/>
      <c r="F24" s="11"/>
      <c r="G24" s="11"/>
      <c r="H24" s="11"/>
      <c r="I24" s="11"/>
      <c r="J24" s="4"/>
      <c r="K24" s="11"/>
      <c r="L24" s="11"/>
      <c r="M24" s="11"/>
      <c r="N24" s="4"/>
      <c r="O24" s="180"/>
      <c r="P24" s="177"/>
      <c r="Q24" s="177"/>
      <c r="R24" s="137"/>
      <c r="S24" s="4"/>
      <c r="T24" s="4"/>
      <c r="U24" s="4"/>
      <c r="V24" s="4"/>
    </row>
    <row r="25" spans="1:16384" s="5" customFormat="1" ht="13.8" thickBot="1" x14ac:dyDescent="0.3">
      <c r="A25" s="55"/>
      <c r="B25" s="93" t="s">
        <v>124</v>
      </c>
      <c r="C25" s="94"/>
      <c r="D25" s="94"/>
      <c r="E25" s="94"/>
      <c r="F25" s="161">
        <f>SUM(F17:F24)</f>
        <v>855</v>
      </c>
      <c r="G25" s="95" t="s">
        <v>191</v>
      </c>
      <c r="H25" s="95" t="s">
        <v>191</v>
      </c>
      <c r="I25" s="99" t="s">
        <v>191</v>
      </c>
      <c r="J25" s="4"/>
      <c r="K25" s="97" t="s">
        <v>191</v>
      </c>
      <c r="L25" s="95" t="s">
        <v>191</v>
      </c>
      <c r="M25" s="96" t="s">
        <v>191</v>
      </c>
      <c r="N25" s="4"/>
      <c r="O25" s="176">
        <f>SUM(O17:O24)</f>
        <v>855</v>
      </c>
      <c r="P25" s="181"/>
      <c r="Q25" s="181"/>
      <c r="R25" s="182"/>
      <c r="S25" s="4"/>
      <c r="T25" s="4"/>
      <c r="U25" s="4"/>
      <c r="V25" s="4"/>
    </row>
    <row r="26" spans="1:16384" s="4" customFormat="1" ht="13.2" x14ac:dyDescent="0.25">
      <c r="A26" s="55"/>
      <c r="K26" s="50"/>
    </row>
    <row r="27" spans="1:16384" customFormat="1" ht="66" x14ac:dyDescent="0.3">
      <c r="A27" s="55" t="str">
        <f>'Customers Financials, Usages'!A41</f>
        <v>March, 2022</v>
      </c>
      <c r="B27" s="3" t="s">
        <v>15</v>
      </c>
      <c r="C27" s="3" t="s">
        <v>16</v>
      </c>
      <c r="D27" s="3" t="s">
        <v>104</v>
      </c>
      <c r="E27" s="3" t="s">
        <v>17</v>
      </c>
      <c r="F27" s="2" t="s">
        <v>18</v>
      </c>
      <c r="G27" s="2" t="s">
        <v>19</v>
      </c>
      <c r="H27" s="2" t="s">
        <v>20</v>
      </c>
      <c r="I27" s="2" t="s">
        <v>103</v>
      </c>
      <c r="J27" s="71"/>
      <c r="K27" s="49" t="s">
        <v>135</v>
      </c>
      <c r="L27" s="91" t="s">
        <v>136</v>
      </c>
      <c r="M27" s="98" t="s">
        <v>137</v>
      </c>
      <c r="N27" s="71"/>
      <c r="O27" s="264" t="s">
        <v>152</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5"/>
      <c r="B28" s="11"/>
      <c r="C28" s="11" t="s">
        <v>192</v>
      </c>
      <c r="D28" s="11"/>
      <c r="E28" s="160" t="s">
        <v>233</v>
      </c>
      <c r="F28" s="11">
        <v>0</v>
      </c>
      <c r="G28" s="11" t="s">
        <v>191</v>
      </c>
      <c r="H28" s="11" t="s">
        <v>191</v>
      </c>
      <c r="I28" s="11" t="s">
        <v>191</v>
      </c>
      <c r="J28" s="4"/>
      <c r="K28" s="11" t="s">
        <v>191</v>
      </c>
      <c r="L28" s="11" t="s">
        <v>191</v>
      </c>
      <c r="M28" s="11" t="s">
        <v>191</v>
      </c>
      <c r="N28" s="4"/>
      <c r="O28" s="11">
        <f>F28</f>
        <v>0</v>
      </c>
      <c r="P28" s="177"/>
      <c r="Q28" s="177"/>
      <c r="R28" s="137"/>
      <c r="S28" s="269"/>
      <c r="T28" s="269"/>
      <c r="U28" s="269"/>
      <c r="V28" s="269"/>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s="171" customFormat="1" ht="13.2" x14ac:dyDescent="0.25">
      <c r="A29" s="55"/>
      <c r="B29" s="11"/>
      <c r="C29" s="11" t="s">
        <v>192</v>
      </c>
      <c r="D29" s="11"/>
      <c r="E29" s="160" t="s">
        <v>237</v>
      </c>
      <c r="F29" s="11">
        <v>1</v>
      </c>
      <c r="G29" s="11" t="s">
        <v>191</v>
      </c>
      <c r="H29" s="11" t="s">
        <v>191</v>
      </c>
      <c r="I29" s="11" t="s">
        <v>191</v>
      </c>
      <c r="J29" s="4"/>
      <c r="K29" s="11" t="s">
        <v>191</v>
      </c>
      <c r="L29" s="11" t="s">
        <v>191</v>
      </c>
      <c r="M29" s="11" t="s">
        <v>191</v>
      </c>
      <c r="N29" s="4"/>
      <c r="O29" s="11">
        <f t="shared" ref="O29:O34" si="2">F29</f>
        <v>1</v>
      </c>
      <c r="P29" s="177"/>
      <c r="Q29" s="177"/>
      <c r="R29" s="137"/>
      <c r="S29" s="75"/>
      <c r="T29" s="75"/>
      <c r="U29" s="75"/>
      <c r="V29" s="75"/>
    </row>
    <row r="30" spans="1:16384" s="171" customFormat="1" ht="13.2" x14ac:dyDescent="0.25">
      <c r="A30" s="55"/>
      <c r="B30" s="11"/>
      <c r="C30" s="11" t="s">
        <v>192</v>
      </c>
      <c r="D30" s="11"/>
      <c r="E30" s="160" t="s">
        <v>240</v>
      </c>
      <c r="F30" s="11">
        <v>1</v>
      </c>
      <c r="G30" s="11" t="s">
        <v>191</v>
      </c>
      <c r="H30" s="11" t="s">
        <v>191</v>
      </c>
      <c r="I30" s="11" t="s">
        <v>191</v>
      </c>
      <c r="J30" s="4"/>
      <c r="K30" s="11" t="s">
        <v>191</v>
      </c>
      <c r="L30" s="11" t="s">
        <v>191</v>
      </c>
      <c r="M30" s="11" t="s">
        <v>191</v>
      </c>
      <c r="N30" s="4"/>
      <c r="O30" s="11">
        <f t="shared" si="2"/>
        <v>1</v>
      </c>
      <c r="P30" s="177"/>
      <c r="Q30" s="177"/>
      <c r="R30" s="137"/>
      <c r="S30" s="75"/>
      <c r="T30" s="75"/>
      <c r="U30" s="75"/>
      <c r="V30" s="75"/>
    </row>
    <row r="31" spans="1:16384" s="171" customFormat="1" ht="13.2" x14ac:dyDescent="0.25">
      <c r="A31" s="55"/>
      <c r="B31" s="11"/>
      <c r="C31" s="11" t="s">
        <v>192</v>
      </c>
      <c r="D31" s="11"/>
      <c r="E31" s="160" t="s">
        <v>241</v>
      </c>
      <c r="F31" s="11">
        <v>3</v>
      </c>
      <c r="G31" s="11" t="s">
        <v>191</v>
      </c>
      <c r="H31" s="11" t="s">
        <v>191</v>
      </c>
      <c r="I31" s="11" t="s">
        <v>191</v>
      </c>
      <c r="J31" s="4"/>
      <c r="K31" s="11" t="s">
        <v>191</v>
      </c>
      <c r="L31" s="11" t="s">
        <v>191</v>
      </c>
      <c r="M31" s="11" t="s">
        <v>191</v>
      </c>
      <c r="N31" s="4"/>
      <c r="O31" s="11">
        <f t="shared" si="2"/>
        <v>3</v>
      </c>
      <c r="P31" s="177"/>
      <c r="Q31" s="177"/>
      <c r="R31" s="137"/>
      <c r="S31" s="75"/>
      <c r="T31" s="75"/>
      <c r="U31" s="75"/>
      <c r="V31" s="75"/>
    </row>
    <row r="32" spans="1:16384" s="171" customFormat="1" ht="13.2" x14ac:dyDescent="0.25">
      <c r="A32" s="55"/>
      <c r="B32" s="11"/>
      <c r="C32" s="11" t="s">
        <v>192</v>
      </c>
      <c r="D32" s="11"/>
      <c r="E32" s="160" t="s">
        <v>244</v>
      </c>
      <c r="F32" s="11">
        <v>1</v>
      </c>
      <c r="G32" s="11" t="s">
        <v>191</v>
      </c>
      <c r="H32" s="11" t="s">
        <v>191</v>
      </c>
      <c r="I32" s="11" t="s">
        <v>191</v>
      </c>
      <c r="J32" s="4"/>
      <c r="K32" s="11" t="s">
        <v>191</v>
      </c>
      <c r="L32" s="11" t="s">
        <v>191</v>
      </c>
      <c r="M32" s="11" t="s">
        <v>191</v>
      </c>
      <c r="N32" s="4"/>
      <c r="O32" s="11">
        <f t="shared" si="2"/>
        <v>1</v>
      </c>
      <c r="P32" s="177"/>
      <c r="Q32" s="177"/>
      <c r="R32" s="137"/>
      <c r="S32" s="75"/>
      <c r="T32" s="75"/>
      <c r="U32" s="75"/>
      <c r="V32" s="75"/>
    </row>
    <row r="33" spans="1:16384" s="171" customFormat="1" ht="13.2" x14ac:dyDescent="0.25">
      <c r="A33" s="55"/>
      <c r="B33" s="11"/>
      <c r="C33" s="11" t="s">
        <v>192</v>
      </c>
      <c r="D33" s="11"/>
      <c r="E33" s="160" t="s">
        <v>245</v>
      </c>
      <c r="F33" s="11">
        <v>767</v>
      </c>
      <c r="G33" s="11" t="s">
        <v>191</v>
      </c>
      <c r="H33" s="11" t="s">
        <v>191</v>
      </c>
      <c r="I33" s="11" t="s">
        <v>191</v>
      </c>
      <c r="J33" s="4"/>
      <c r="K33" s="11" t="s">
        <v>191</v>
      </c>
      <c r="L33" s="11" t="s">
        <v>191</v>
      </c>
      <c r="M33" s="11" t="s">
        <v>191</v>
      </c>
      <c r="N33" s="4"/>
      <c r="O33" s="11">
        <f t="shared" si="2"/>
        <v>767</v>
      </c>
      <c r="P33" s="177"/>
      <c r="Q33" s="177"/>
      <c r="R33" s="137"/>
      <c r="S33" s="75"/>
      <c r="T33" s="75"/>
      <c r="U33" s="75"/>
      <c r="V33" s="75"/>
    </row>
    <row r="34" spans="1:16384" s="171" customFormat="1" ht="13.2" x14ac:dyDescent="0.25">
      <c r="A34" s="55"/>
      <c r="B34" s="11"/>
      <c r="C34" s="11" t="s">
        <v>192</v>
      </c>
      <c r="D34" s="11"/>
      <c r="E34" s="160" t="s">
        <v>246</v>
      </c>
      <c r="F34" s="11">
        <v>9</v>
      </c>
      <c r="G34" s="11" t="s">
        <v>191</v>
      </c>
      <c r="H34" s="11" t="s">
        <v>191</v>
      </c>
      <c r="I34" s="11" t="s">
        <v>191</v>
      </c>
      <c r="J34" s="4"/>
      <c r="K34" s="11" t="s">
        <v>191</v>
      </c>
      <c r="L34" s="11" t="s">
        <v>191</v>
      </c>
      <c r="M34" s="11" t="s">
        <v>191</v>
      </c>
      <c r="N34" s="4"/>
      <c r="O34" s="11">
        <f t="shared" si="2"/>
        <v>9</v>
      </c>
      <c r="P34" s="177"/>
      <c r="Q34" s="177"/>
      <c r="R34" s="137"/>
      <c r="S34" s="75"/>
      <c r="T34" s="75"/>
      <c r="U34" s="75"/>
      <c r="V34" s="75"/>
    </row>
    <row r="35" spans="1:16384" customFormat="1" ht="15" thickBot="1" x14ac:dyDescent="0.35">
      <c r="A35" s="55"/>
      <c r="B35" s="92"/>
      <c r="C35" s="92"/>
      <c r="D35" s="92"/>
      <c r="E35" s="92"/>
      <c r="F35" s="92"/>
      <c r="G35" s="92"/>
      <c r="H35" s="92"/>
      <c r="I35" s="92"/>
      <c r="J35" s="4"/>
      <c r="K35" s="92"/>
      <c r="L35" s="92"/>
      <c r="M35" s="92"/>
      <c r="N35" s="4"/>
      <c r="O35" s="92"/>
      <c r="P35" s="183"/>
      <c r="Q35" s="183"/>
      <c r="R35" s="184"/>
      <c r="S35" s="269"/>
      <c r="T35" s="269"/>
      <c r="U35" s="269"/>
      <c r="V35" s="269"/>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customFormat="1" ht="15" thickBot="1" x14ac:dyDescent="0.35">
      <c r="A36" s="55"/>
      <c r="B36" s="93" t="s">
        <v>124</v>
      </c>
      <c r="C36" s="94"/>
      <c r="D36" s="94"/>
      <c r="E36" s="94"/>
      <c r="F36" s="161">
        <f>SUM(F28:F35)</f>
        <v>782</v>
      </c>
      <c r="G36" s="95" t="s">
        <v>191</v>
      </c>
      <c r="H36" s="95" t="s">
        <v>191</v>
      </c>
      <c r="I36" s="99" t="s">
        <v>191</v>
      </c>
      <c r="J36" s="4"/>
      <c r="K36" s="97" t="s">
        <v>191</v>
      </c>
      <c r="L36" s="95" t="s">
        <v>191</v>
      </c>
      <c r="M36" s="96" t="s">
        <v>191</v>
      </c>
      <c r="N36" s="4"/>
      <c r="O36" s="176">
        <f>SUM(O28:O35)</f>
        <v>782</v>
      </c>
      <c r="P36" s="181"/>
      <c r="Q36" s="181"/>
      <c r="R36" s="182"/>
      <c r="S36" s="269"/>
      <c r="T36" s="269"/>
      <c r="U36" s="269"/>
      <c r="V36" s="269"/>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3.2" x14ac:dyDescent="0.25">
      <c r="A37" s="55"/>
      <c r="K37" s="50"/>
    </row>
    <row r="38" spans="1:16384" customFormat="1" ht="68.25" customHeight="1" x14ac:dyDescent="0.3">
      <c r="A38" s="55" t="str">
        <f>'Customers Financials, Usages'!A63</f>
        <v>March, 2019</v>
      </c>
      <c r="B38" s="3" t="s">
        <v>15</v>
      </c>
      <c r="C38" s="3" t="s">
        <v>16</v>
      </c>
      <c r="D38" s="3" t="s">
        <v>104</v>
      </c>
      <c r="E38" s="3" t="s">
        <v>17</v>
      </c>
      <c r="F38" s="2" t="s">
        <v>18</v>
      </c>
      <c r="G38" s="2" t="s">
        <v>19</v>
      </c>
      <c r="H38" s="2" t="s">
        <v>20</v>
      </c>
      <c r="I38" s="2" t="s">
        <v>103</v>
      </c>
      <c r="J38" s="71"/>
      <c r="K38" s="49" t="s">
        <v>135</v>
      </c>
      <c r="L38" s="91" t="s">
        <v>136</v>
      </c>
      <c r="M38" s="98" t="s">
        <v>137</v>
      </c>
      <c r="N38" s="71"/>
      <c r="O38" s="264" t="s">
        <v>152</v>
      </c>
      <c r="P38" s="265"/>
      <c r="Q38" s="265"/>
      <c r="R38" s="266"/>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3">
      <c r="A39" s="55"/>
      <c r="B39" s="11"/>
      <c r="C39" s="11" t="s">
        <v>192</v>
      </c>
      <c r="D39" s="11"/>
      <c r="E39" s="160">
        <v>0</v>
      </c>
      <c r="F39" s="11">
        <v>1</v>
      </c>
      <c r="G39" s="11">
        <v>0</v>
      </c>
      <c r="H39" s="11">
        <v>0</v>
      </c>
      <c r="I39" s="11">
        <v>0</v>
      </c>
      <c r="J39" s="4"/>
      <c r="K39" s="11" t="s">
        <v>191</v>
      </c>
      <c r="L39" s="11" t="s">
        <v>191</v>
      </c>
      <c r="M39" s="11" t="s">
        <v>191</v>
      </c>
      <c r="N39" s="4"/>
      <c r="O39" s="11" t="s">
        <v>191</v>
      </c>
      <c r="P39" s="177"/>
      <c r="Q39" s="177"/>
      <c r="R39" s="137"/>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3">
      <c r="A40" s="55"/>
      <c r="B40" s="11"/>
      <c r="C40" s="11" t="s">
        <v>192</v>
      </c>
      <c r="D40" s="11"/>
      <c r="E40" s="11" t="s">
        <v>240</v>
      </c>
      <c r="F40" s="11">
        <v>1</v>
      </c>
      <c r="G40" s="11">
        <v>3</v>
      </c>
      <c r="H40" s="11">
        <v>3</v>
      </c>
      <c r="I40" s="11">
        <v>2</v>
      </c>
      <c r="J40" s="4"/>
      <c r="K40" s="11" t="s">
        <v>191</v>
      </c>
      <c r="L40" s="11" t="s">
        <v>191</v>
      </c>
      <c r="M40" s="11" t="s">
        <v>191</v>
      </c>
      <c r="N40" s="4"/>
      <c r="O40" s="11" t="s">
        <v>191</v>
      </c>
      <c r="P40" s="177"/>
      <c r="Q40" s="177"/>
      <c r="R40" s="137"/>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3">
      <c r="A41" s="55"/>
      <c r="B41" s="11"/>
      <c r="C41" s="11" t="s">
        <v>192</v>
      </c>
      <c r="D41" s="11"/>
      <c r="E41" s="11" t="s">
        <v>241</v>
      </c>
      <c r="F41" s="11">
        <v>2</v>
      </c>
      <c r="G41" s="11">
        <v>0</v>
      </c>
      <c r="H41" s="11">
        <v>0</v>
      </c>
      <c r="I41" s="11">
        <v>0</v>
      </c>
      <c r="J41" s="4"/>
      <c r="K41" s="11" t="s">
        <v>191</v>
      </c>
      <c r="L41" s="11" t="s">
        <v>191</v>
      </c>
      <c r="M41" s="11" t="s">
        <v>191</v>
      </c>
      <c r="N41" s="4"/>
      <c r="O41" s="11" t="s">
        <v>191</v>
      </c>
      <c r="P41" s="177"/>
      <c r="Q41" s="177"/>
      <c r="R41" s="137"/>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5"/>
      <c r="B42" s="11"/>
      <c r="C42" s="11" t="s">
        <v>192</v>
      </c>
      <c r="D42" s="11"/>
      <c r="E42" s="11" t="s">
        <v>242</v>
      </c>
      <c r="F42" s="11">
        <v>0</v>
      </c>
      <c r="G42" s="11">
        <v>0</v>
      </c>
      <c r="H42" s="11">
        <v>0</v>
      </c>
      <c r="I42" s="11">
        <v>0</v>
      </c>
      <c r="J42" s="4"/>
      <c r="K42" s="11" t="s">
        <v>191</v>
      </c>
      <c r="L42" s="11" t="s">
        <v>191</v>
      </c>
      <c r="M42" s="11" t="s">
        <v>191</v>
      </c>
      <c r="N42" s="4"/>
      <c r="O42" s="11" t="s">
        <v>191</v>
      </c>
      <c r="P42" s="177"/>
      <c r="Q42" s="177"/>
      <c r="R42" s="137"/>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5"/>
      <c r="B43" s="11"/>
      <c r="C43" s="11" t="s">
        <v>192</v>
      </c>
      <c r="D43" s="11"/>
      <c r="E43" s="11" t="s">
        <v>245</v>
      </c>
      <c r="F43" s="11">
        <v>455</v>
      </c>
      <c r="G43" s="11">
        <v>24</v>
      </c>
      <c r="H43" s="11">
        <v>31</v>
      </c>
      <c r="I43" s="11">
        <v>17</v>
      </c>
      <c r="J43" s="4"/>
      <c r="K43" s="11" t="s">
        <v>191</v>
      </c>
      <c r="L43" s="11" t="s">
        <v>191</v>
      </c>
      <c r="M43" s="11" t="s">
        <v>191</v>
      </c>
      <c r="N43" s="4"/>
      <c r="O43" s="11" t="s">
        <v>191</v>
      </c>
      <c r="P43" s="177"/>
      <c r="Q43" s="177"/>
      <c r="R43" s="137"/>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5"/>
      <c r="B44" s="11"/>
      <c r="C44" s="11" t="s">
        <v>192</v>
      </c>
      <c r="D44" s="11"/>
      <c r="E44" s="11" t="s">
        <v>246</v>
      </c>
      <c r="F44" s="11">
        <v>5</v>
      </c>
      <c r="G44" s="11">
        <v>0</v>
      </c>
      <c r="H44" s="11">
        <v>0</v>
      </c>
      <c r="I44" s="11">
        <v>0</v>
      </c>
      <c r="J44" s="4"/>
      <c r="K44" s="11" t="s">
        <v>191</v>
      </c>
      <c r="L44" s="11" t="s">
        <v>191</v>
      </c>
      <c r="M44" s="11" t="s">
        <v>191</v>
      </c>
      <c r="N44" s="4"/>
      <c r="O44" s="11" t="s">
        <v>191</v>
      </c>
      <c r="P44" s="177"/>
      <c r="Q44" s="177"/>
      <c r="R44" s="137"/>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ht="15" thickBot="1" x14ac:dyDescent="0.35">
      <c r="A45" s="55"/>
      <c r="B45" s="11"/>
      <c r="C45" s="11"/>
      <c r="D45" s="11"/>
      <c r="E45" s="11"/>
      <c r="F45" s="226"/>
      <c r="G45" s="226"/>
      <c r="H45" s="226"/>
      <c r="I45" s="226"/>
      <c r="J45" s="4"/>
      <c r="K45" s="226"/>
      <c r="L45" s="226"/>
      <c r="M45" s="226"/>
      <c r="N45" s="4"/>
      <c r="O45" s="92"/>
      <c r="P45" s="178"/>
      <c r="Q45" s="178"/>
      <c r="R45" s="179"/>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 thickBot="1" x14ac:dyDescent="0.35">
      <c r="A46" s="55"/>
      <c r="B46" s="93" t="s">
        <v>124</v>
      </c>
      <c r="C46" s="94"/>
      <c r="D46" s="94"/>
      <c r="E46" s="94"/>
      <c r="F46" s="176">
        <f>SUM(F39:F44)</f>
        <v>464</v>
      </c>
      <c r="G46" s="176">
        <f>SUM(G39:G45)</f>
        <v>27</v>
      </c>
      <c r="H46" s="176">
        <f>SUM(H39:H45)</f>
        <v>34</v>
      </c>
      <c r="I46" s="211">
        <f>IFERROR(AVERAGEIF(I39:I45,"&gt;0"),0)</f>
        <v>9.5</v>
      </c>
      <c r="J46" s="4"/>
      <c r="K46" s="95" t="s">
        <v>191</v>
      </c>
      <c r="L46" s="95" t="s">
        <v>191</v>
      </c>
      <c r="M46" s="95" t="s">
        <v>191</v>
      </c>
      <c r="N46" s="4"/>
      <c r="O46" s="176" t="s">
        <v>191</v>
      </c>
      <c r="P46" s="181"/>
      <c r="Q46" s="181"/>
      <c r="R46" s="182"/>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s="4" customFormat="1" ht="13.8" thickBot="1" x14ac:dyDescent="0.3">
      <c r="A47" s="55"/>
      <c r="K47" s="50"/>
    </row>
    <row r="48" spans="1:16384" customFormat="1" ht="66" x14ac:dyDescent="0.3">
      <c r="A48" s="55" t="str">
        <f>A16</f>
        <v>March, 2023</v>
      </c>
      <c r="B48" s="56" t="s">
        <v>142</v>
      </c>
      <c r="C48" s="56" t="s">
        <v>16</v>
      </c>
      <c r="D48" s="56" t="s">
        <v>104</v>
      </c>
      <c r="E48" s="56" t="s">
        <v>17</v>
      </c>
      <c r="F48" s="57" t="s">
        <v>18</v>
      </c>
      <c r="G48" s="57" t="s">
        <v>19</v>
      </c>
      <c r="H48" s="57" t="s">
        <v>20</v>
      </c>
      <c r="I48" s="57" t="s">
        <v>103</v>
      </c>
      <c r="J48" s="72"/>
      <c r="K48" s="57" t="s">
        <v>135</v>
      </c>
      <c r="L48" s="57" t="s">
        <v>136</v>
      </c>
      <c r="M48" s="57" t="s">
        <v>137</v>
      </c>
      <c r="N48" s="72"/>
      <c r="O48" s="267" t="s">
        <v>152</v>
      </c>
      <c r="P48" s="268"/>
      <c r="Q48" s="268"/>
      <c r="R48" s="268"/>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3">
      <c r="A49" s="55"/>
      <c r="B49" s="11"/>
      <c r="C49" s="11" t="s">
        <v>192</v>
      </c>
      <c r="D49" s="11"/>
      <c r="E49" s="160" t="s">
        <v>233</v>
      </c>
      <c r="F49" s="11">
        <v>1</v>
      </c>
      <c r="G49" s="11" t="s">
        <v>191</v>
      </c>
      <c r="H49" s="11" t="s">
        <v>191</v>
      </c>
      <c r="I49" s="11" t="s">
        <v>191</v>
      </c>
      <c r="K49" s="11" t="s">
        <v>191</v>
      </c>
      <c r="L49" s="11" t="s">
        <v>191</v>
      </c>
      <c r="M49" s="11" t="s">
        <v>191</v>
      </c>
      <c r="O49" s="11">
        <f>F49</f>
        <v>1</v>
      </c>
      <c r="P49" s="177"/>
      <c r="Q49" s="177"/>
      <c r="R49" s="137"/>
      <c r="U49" s="4"/>
      <c r="V49" s="4"/>
    </row>
    <row r="50" spans="1:22" x14ac:dyDescent="0.3">
      <c r="A50" s="55"/>
      <c r="B50" s="11"/>
      <c r="C50" s="11" t="s">
        <v>192</v>
      </c>
      <c r="D50" s="11"/>
      <c r="E50" s="11" t="s">
        <v>237</v>
      </c>
      <c r="F50" s="11">
        <v>0</v>
      </c>
      <c r="G50" s="11" t="s">
        <v>191</v>
      </c>
      <c r="H50" s="11" t="s">
        <v>191</v>
      </c>
      <c r="I50" s="11" t="s">
        <v>191</v>
      </c>
      <c r="K50" s="11" t="s">
        <v>191</v>
      </c>
      <c r="L50" s="11" t="s">
        <v>191</v>
      </c>
      <c r="M50" s="11" t="s">
        <v>191</v>
      </c>
      <c r="O50" s="11">
        <f t="shared" ref="O50:O55" si="3">F50</f>
        <v>0</v>
      </c>
      <c r="P50" s="169"/>
      <c r="Q50" s="169"/>
      <c r="R50" s="170"/>
      <c r="U50" s="4"/>
      <c r="V50" s="4"/>
    </row>
    <row r="51" spans="1:22" x14ac:dyDescent="0.3">
      <c r="A51" s="55"/>
      <c r="B51" s="11"/>
      <c r="C51" s="11" t="s">
        <v>192</v>
      </c>
      <c r="D51" s="11"/>
      <c r="E51" s="11" t="s">
        <v>240</v>
      </c>
      <c r="F51" s="11">
        <v>1</v>
      </c>
      <c r="G51" s="11" t="s">
        <v>191</v>
      </c>
      <c r="H51" s="11" t="s">
        <v>191</v>
      </c>
      <c r="I51" s="11" t="s">
        <v>191</v>
      </c>
      <c r="K51" s="11" t="s">
        <v>191</v>
      </c>
      <c r="L51" s="11" t="s">
        <v>191</v>
      </c>
      <c r="M51" s="11" t="s">
        <v>191</v>
      </c>
      <c r="O51" s="11">
        <f t="shared" si="3"/>
        <v>1</v>
      </c>
      <c r="P51" s="169"/>
      <c r="Q51" s="169"/>
      <c r="R51" s="170"/>
      <c r="U51" s="4"/>
      <c r="V51" s="4"/>
    </row>
    <row r="52" spans="1:22" x14ac:dyDescent="0.3">
      <c r="A52" s="55"/>
      <c r="B52" s="11"/>
      <c r="C52" s="11" t="s">
        <v>192</v>
      </c>
      <c r="D52" s="11"/>
      <c r="E52" s="11" t="s">
        <v>241</v>
      </c>
      <c r="F52" s="11">
        <v>0</v>
      </c>
      <c r="G52" s="11" t="s">
        <v>191</v>
      </c>
      <c r="H52" s="11" t="s">
        <v>191</v>
      </c>
      <c r="I52" s="11" t="s">
        <v>191</v>
      </c>
      <c r="K52" s="11" t="s">
        <v>191</v>
      </c>
      <c r="L52" s="11" t="s">
        <v>191</v>
      </c>
      <c r="M52" s="11" t="s">
        <v>191</v>
      </c>
      <c r="O52" s="11">
        <f t="shared" ref="O52" si="4">F52</f>
        <v>0</v>
      </c>
      <c r="P52" s="169"/>
      <c r="Q52" s="169"/>
      <c r="R52" s="170"/>
      <c r="U52" s="4"/>
      <c r="V52" s="4"/>
    </row>
    <row r="53" spans="1:22" x14ac:dyDescent="0.3">
      <c r="A53" s="55"/>
      <c r="B53" s="11"/>
      <c r="C53" s="11" t="s">
        <v>192</v>
      </c>
      <c r="D53" s="11"/>
      <c r="E53" s="11" t="s">
        <v>244</v>
      </c>
      <c r="F53" s="11">
        <v>1</v>
      </c>
      <c r="G53" s="11" t="s">
        <v>191</v>
      </c>
      <c r="H53" s="11" t="s">
        <v>191</v>
      </c>
      <c r="I53" s="11" t="s">
        <v>191</v>
      </c>
      <c r="K53" s="11" t="s">
        <v>191</v>
      </c>
      <c r="L53" s="11" t="s">
        <v>191</v>
      </c>
      <c r="M53" s="11" t="s">
        <v>191</v>
      </c>
      <c r="O53" s="11">
        <f t="shared" si="3"/>
        <v>1</v>
      </c>
      <c r="P53" s="169"/>
      <c r="Q53" s="169"/>
      <c r="R53" s="170"/>
      <c r="U53" s="4"/>
      <c r="V53" s="4"/>
    </row>
    <row r="54" spans="1:22" x14ac:dyDescent="0.3">
      <c r="A54" s="55"/>
      <c r="B54" s="11"/>
      <c r="C54" s="11" t="s">
        <v>192</v>
      </c>
      <c r="D54" s="11"/>
      <c r="E54" s="11" t="s">
        <v>245</v>
      </c>
      <c r="F54" s="11">
        <v>19</v>
      </c>
      <c r="G54" s="11" t="s">
        <v>191</v>
      </c>
      <c r="H54" s="11" t="s">
        <v>191</v>
      </c>
      <c r="I54" s="11" t="s">
        <v>191</v>
      </c>
      <c r="K54" s="11" t="s">
        <v>191</v>
      </c>
      <c r="L54" s="11" t="s">
        <v>191</v>
      </c>
      <c r="M54" s="11" t="s">
        <v>191</v>
      </c>
      <c r="O54" s="11">
        <f t="shared" si="3"/>
        <v>19</v>
      </c>
      <c r="P54" s="177"/>
      <c r="Q54" s="177"/>
      <c r="R54" s="137"/>
      <c r="U54" s="4"/>
      <c r="V54" s="4"/>
    </row>
    <row r="55" spans="1:22" x14ac:dyDescent="0.3">
      <c r="A55" s="55"/>
      <c r="B55" s="11"/>
      <c r="C55" s="11" t="s">
        <v>192</v>
      </c>
      <c r="D55" s="11"/>
      <c r="E55" s="11" t="s">
        <v>246</v>
      </c>
      <c r="F55" s="11">
        <v>2</v>
      </c>
      <c r="G55" s="11" t="s">
        <v>191</v>
      </c>
      <c r="H55" s="11" t="s">
        <v>191</v>
      </c>
      <c r="I55" s="11" t="s">
        <v>191</v>
      </c>
      <c r="K55" s="11" t="s">
        <v>191</v>
      </c>
      <c r="L55" s="11" t="s">
        <v>191</v>
      </c>
      <c r="M55" s="11" t="s">
        <v>191</v>
      </c>
      <c r="O55" s="11">
        <f t="shared" si="3"/>
        <v>2</v>
      </c>
      <c r="P55" s="177"/>
      <c r="Q55" s="177"/>
      <c r="R55" s="137"/>
      <c r="U55" s="4"/>
      <c r="V55" s="4"/>
    </row>
    <row r="56" spans="1:22" ht="15" thickBot="1" x14ac:dyDescent="0.35">
      <c r="A56" s="55"/>
      <c r="B56" s="92"/>
      <c r="C56" s="92"/>
      <c r="D56" s="92"/>
      <c r="E56" s="92"/>
      <c r="F56" s="92"/>
      <c r="G56" s="92"/>
      <c r="H56" s="92"/>
      <c r="I56" s="92"/>
      <c r="K56" s="92"/>
      <c r="L56" s="92"/>
      <c r="M56" s="92"/>
      <c r="O56" s="92"/>
      <c r="P56" s="178"/>
      <c r="Q56" s="178"/>
      <c r="R56" s="179"/>
      <c r="U56" s="4"/>
      <c r="V56" s="4"/>
    </row>
    <row r="57" spans="1:22" ht="15" thickBot="1" x14ac:dyDescent="0.35">
      <c r="A57" s="55"/>
      <c r="B57" s="93" t="s">
        <v>124</v>
      </c>
      <c r="C57" s="94"/>
      <c r="D57" s="94"/>
      <c r="E57" s="94"/>
      <c r="F57" s="176">
        <f>SUM(F49:F56)</f>
        <v>24</v>
      </c>
      <c r="G57" s="95" t="s">
        <v>191</v>
      </c>
      <c r="H57" s="95" t="s">
        <v>191</v>
      </c>
      <c r="I57" s="99" t="s">
        <v>191</v>
      </c>
      <c r="K57" s="95" t="s">
        <v>191</v>
      </c>
      <c r="L57" s="95" t="s">
        <v>191</v>
      </c>
      <c r="M57" s="95" t="s">
        <v>191</v>
      </c>
      <c r="O57" s="176">
        <f>SUM(O49:O56)</f>
        <v>24</v>
      </c>
      <c r="P57" s="181"/>
      <c r="Q57" s="181"/>
      <c r="R57" s="182"/>
      <c r="U57" s="4"/>
      <c r="V57" s="4"/>
    </row>
    <row r="58" spans="1:22" s="4" customFormat="1" ht="13.2" x14ac:dyDescent="0.25">
      <c r="A58" s="55"/>
      <c r="K58" s="50"/>
    </row>
    <row r="59" spans="1:22" ht="66" x14ac:dyDescent="0.3">
      <c r="A59" s="55" t="str">
        <f>A27</f>
        <v>March, 2022</v>
      </c>
      <c r="B59" s="56" t="s">
        <v>142</v>
      </c>
      <c r="C59" s="56" t="s">
        <v>16</v>
      </c>
      <c r="D59" s="56" t="s">
        <v>104</v>
      </c>
      <c r="E59" s="56" t="s">
        <v>17</v>
      </c>
      <c r="F59" s="57" t="s">
        <v>18</v>
      </c>
      <c r="G59" s="57" t="s">
        <v>19</v>
      </c>
      <c r="H59" s="57" t="s">
        <v>20</v>
      </c>
      <c r="I59" s="57" t="s">
        <v>103</v>
      </c>
      <c r="J59" s="72"/>
      <c r="K59" s="57" t="s">
        <v>135</v>
      </c>
      <c r="L59" s="57" t="s">
        <v>136</v>
      </c>
      <c r="M59" s="57" t="s">
        <v>137</v>
      </c>
      <c r="N59" s="72"/>
      <c r="O59" s="261" t="s">
        <v>152</v>
      </c>
      <c r="P59" s="262"/>
      <c r="Q59" s="262"/>
      <c r="R59" s="263"/>
      <c r="U59" s="4"/>
      <c r="V59" s="4"/>
    </row>
    <row r="60" spans="1:22" x14ac:dyDescent="0.3">
      <c r="A60" s="55"/>
      <c r="B60" s="11"/>
      <c r="C60" s="11" t="s">
        <v>192</v>
      </c>
      <c r="D60" s="11"/>
      <c r="E60" s="160" t="s">
        <v>233</v>
      </c>
      <c r="F60" s="11">
        <v>1</v>
      </c>
      <c r="G60" s="11" t="s">
        <v>191</v>
      </c>
      <c r="H60" s="11" t="s">
        <v>191</v>
      </c>
      <c r="I60" s="11" t="s">
        <v>191</v>
      </c>
      <c r="K60" s="11" t="s">
        <v>191</v>
      </c>
      <c r="L60" s="11" t="s">
        <v>191</v>
      </c>
      <c r="M60" s="11" t="s">
        <v>191</v>
      </c>
      <c r="O60" s="11">
        <f>F60</f>
        <v>1</v>
      </c>
      <c r="P60" s="177"/>
      <c r="Q60" s="177"/>
      <c r="R60" s="137"/>
      <c r="U60" s="4"/>
      <c r="V60" s="4"/>
    </row>
    <row r="61" spans="1:22" x14ac:dyDescent="0.3">
      <c r="A61" s="55"/>
      <c r="B61" s="11"/>
      <c r="C61" s="11" t="s">
        <v>192</v>
      </c>
      <c r="D61" s="11"/>
      <c r="E61" s="160" t="s">
        <v>237</v>
      </c>
      <c r="F61" s="11">
        <v>0</v>
      </c>
      <c r="G61" s="11" t="s">
        <v>191</v>
      </c>
      <c r="H61" s="11" t="s">
        <v>191</v>
      </c>
      <c r="I61" s="11" t="s">
        <v>191</v>
      </c>
      <c r="K61" s="11" t="s">
        <v>191</v>
      </c>
      <c r="L61" s="11" t="s">
        <v>191</v>
      </c>
      <c r="M61" s="11" t="s">
        <v>191</v>
      </c>
      <c r="O61" s="11">
        <f t="shared" ref="O61:O66" si="5">F61</f>
        <v>0</v>
      </c>
      <c r="P61" s="177"/>
      <c r="Q61" s="177"/>
      <c r="R61" s="137"/>
      <c r="U61" s="4"/>
      <c r="V61" s="4"/>
    </row>
    <row r="62" spans="1:22" x14ac:dyDescent="0.3">
      <c r="A62" s="55"/>
      <c r="B62" s="11"/>
      <c r="C62" s="11" t="s">
        <v>192</v>
      </c>
      <c r="D62" s="11"/>
      <c r="E62" s="160" t="s">
        <v>240</v>
      </c>
      <c r="F62" s="11">
        <v>1</v>
      </c>
      <c r="G62" s="11" t="s">
        <v>191</v>
      </c>
      <c r="H62" s="11" t="s">
        <v>191</v>
      </c>
      <c r="I62" s="11" t="s">
        <v>191</v>
      </c>
      <c r="K62" s="11" t="s">
        <v>191</v>
      </c>
      <c r="L62" s="11" t="s">
        <v>191</v>
      </c>
      <c r="M62" s="11" t="s">
        <v>191</v>
      </c>
      <c r="O62" s="11">
        <f t="shared" si="5"/>
        <v>1</v>
      </c>
      <c r="P62" s="177"/>
      <c r="Q62" s="177"/>
      <c r="R62" s="137"/>
      <c r="U62" s="4"/>
      <c r="V62" s="4"/>
    </row>
    <row r="63" spans="1:22" x14ac:dyDescent="0.3">
      <c r="A63" s="55"/>
      <c r="B63" s="11"/>
      <c r="C63" s="11" t="s">
        <v>192</v>
      </c>
      <c r="D63" s="11"/>
      <c r="E63" s="160" t="s">
        <v>241</v>
      </c>
      <c r="F63" s="11">
        <v>1</v>
      </c>
      <c r="G63" s="11" t="s">
        <v>191</v>
      </c>
      <c r="H63" s="11" t="s">
        <v>191</v>
      </c>
      <c r="I63" s="11" t="s">
        <v>191</v>
      </c>
      <c r="K63" s="11" t="s">
        <v>191</v>
      </c>
      <c r="L63" s="11" t="s">
        <v>191</v>
      </c>
      <c r="M63" s="11" t="s">
        <v>191</v>
      </c>
      <c r="O63" s="11">
        <f t="shared" si="5"/>
        <v>1</v>
      </c>
      <c r="P63" s="177"/>
      <c r="Q63" s="177"/>
      <c r="R63" s="137"/>
      <c r="U63" s="4"/>
      <c r="V63" s="4"/>
    </row>
    <row r="64" spans="1:22" x14ac:dyDescent="0.3">
      <c r="A64" s="55"/>
      <c r="B64" s="11"/>
      <c r="C64" s="11" t="s">
        <v>192</v>
      </c>
      <c r="D64" s="11"/>
      <c r="E64" s="160" t="s">
        <v>244</v>
      </c>
      <c r="F64" s="11">
        <v>1</v>
      </c>
      <c r="G64" s="11" t="s">
        <v>191</v>
      </c>
      <c r="H64" s="11" t="s">
        <v>191</v>
      </c>
      <c r="I64" s="11" t="s">
        <v>191</v>
      </c>
      <c r="K64" s="11" t="s">
        <v>191</v>
      </c>
      <c r="L64" s="11" t="s">
        <v>191</v>
      </c>
      <c r="M64" s="11" t="s">
        <v>191</v>
      </c>
      <c r="O64" s="11">
        <f t="shared" si="5"/>
        <v>1</v>
      </c>
      <c r="P64" s="177"/>
      <c r="Q64" s="177"/>
      <c r="R64" s="137"/>
      <c r="U64" s="4"/>
      <c r="V64" s="4"/>
    </row>
    <row r="65" spans="1:16380" x14ac:dyDescent="0.3">
      <c r="A65" s="55"/>
      <c r="B65" s="11"/>
      <c r="C65" s="11" t="s">
        <v>192</v>
      </c>
      <c r="D65" s="11"/>
      <c r="E65" s="160" t="s">
        <v>245</v>
      </c>
      <c r="F65" s="11">
        <v>20</v>
      </c>
      <c r="G65" s="11" t="s">
        <v>191</v>
      </c>
      <c r="H65" s="11" t="s">
        <v>191</v>
      </c>
      <c r="I65" s="11" t="s">
        <v>191</v>
      </c>
      <c r="K65" s="11" t="s">
        <v>191</v>
      </c>
      <c r="L65" s="11" t="s">
        <v>191</v>
      </c>
      <c r="M65" s="11" t="s">
        <v>191</v>
      </c>
      <c r="O65" s="11">
        <f t="shared" si="5"/>
        <v>20</v>
      </c>
      <c r="P65" s="177"/>
      <c r="Q65" s="177"/>
      <c r="R65" s="137"/>
      <c r="U65" s="4"/>
      <c r="V65" s="4"/>
    </row>
    <row r="66" spans="1:16380" x14ac:dyDescent="0.3">
      <c r="A66" s="55"/>
      <c r="B66" s="11"/>
      <c r="C66" s="11" t="s">
        <v>192</v>
      </c>
      <c r="D66" s="11"/>
      <c r="E66" s="160" t="s">
        <v>246</v>
      </c>
      <c r="F66" s="11">
        <v>2</v>
      </c>
      <c r="G66" s="11" t="s">
        <v>191</v>
      </c>
      <c r="H66" s="11" t="s">
        <v>191</v>
      </c>
      <c r="I66" s="11" t="s">
        <v>191</v>
      </c>
      <c r="K66" s="11" t="s">
        <v>191</v>
      </c>
      <c r="L66" s="11" t="s">
        <v>191</v>
      </c>
      <c r="M66" s="11" t="s">
        <v>191</v>
      </c>
      <c r="O66" s="11">
        <f t="shared" si="5"/>
        <v>2</v>
      </c>
      <c r="P66" s="177"/>
      <c r="Q66" s="177"/>
      <c r="R66" s="137"/>
      <c r="U66" s="4"/>
      <c r="V66" s="4"/>
    </row>
    <row r="67" spans="1:16380" ht="15" thickBot="1" x14ac:dyDescent="0.35">
      <c r="A67" s="55"/>
      <c r="B67" s="92"/>
      <c r="C67" s="92"/>
      <c r="D67" s="92"/>
      <c r="E67" s="92"/>
      <c r="F67" s="92"/>
      <c r="G67" s="92"/>
      <c r="H67" s="92"/>
      <c r="I67" s="92"/>
      <c r="K67" s="92"/>
      <c r="L67" s="92"/>
      <c r="M67" s="92"/>
      <c r="O67" s="92"/>
      <c r="P67" s="178"/>
      <c r="Q67" s="178"/>
      <c r="R67" s="179"/>
      <c r="U67" s="4"/>
      <c r="V67" s="4"/>
    </row>
    <row r="68" spans="1:16380" ht="15" thickBot="1" x14ac:dyDescent="0.35">
      <c r="A68" s="55"/>
      <c r="B68" s="93" t="s">
        <v>124</v>
      </c>
      <c r="C68" s="94"/>
      <c r="D68" s="94"/>
      <c r="E68" s="94"/>
      <c r="F68" s="176">
        <f>SUM(F60:F67)</f>
        <v>26</v>
      </c>
      <c r="G68" s="95" t="s">
        <v>191</v>
      </c>
      <c r="H68" s="95" t="s">
        <v>191</v>
      </c>
      <c r="I68" s="99" t="s">
        <v>191</v>
      </c>
      <c r="K68" s="95" t="s">
        <v>191</v>
      </c>
      <c r="L68" s="95" t="s">
        <v>191</v>
      </c>
      <c r="M68" s="95" t="s">
        <v>191</v>
      </c>
      <c r="O68" s="176">
        <f>SUM(O60:O67)</f>
        <v>26</v>
      </c>
      <c r="P68" s="181"/>
      <c r="Q68" s="181"/>
      <c r="R68" s="182"/>
      <c r="U68" s="4"/>
      <c r="V68" s="4"/>
    </row>
    <row r="69" spans="1:16380" s="4" customFormat="1" ht="13.2" x14ac:dyDescent="0.25">
      <c r="A69" s="55"/>
      <c r="K69" s="50"/>
    </row>
    <row r="70" spans="1:16380" ht="66" x14ac:dyDescent="0.3">
      <c r="A70" s="55" t="str">
        <f>A38</f>
        <v>March, 2019</v>
      </c>
      <c r="B70" s="56" t="s">
        <v>142</v>
      </c>
      <c r="C70" s="56" t="s">
        <v>16</v>
      </c>
      <c r="D70" s="56" t="s">
        <v>104</v>
      </c>
      <c r="E70" s="56" t="s">
        <v>17</v>
      </c>
      <c r="F70" s="57" t="s">
        <v>18</v>
      </c>
      <c r="G70" s="57" t="s">
        <v>19</v>
      </c>
      <c r="H70" s="57" t="s">
        <v>20</v>
      </c>
      <c r="I70" s="57" t="s">
        <v>103</v>
      </c>
      <c r="J70" s="72"/>
      <c r="K70" s="57" t="s">
        <v>135</v>
      </c>
      <c r="L70" s="57" t="s">
        <v>136</v>
      </c>
      <c r="M70" s="57" t="s">
        <v>137</v>
      </c>
      <c r="N70" s="72"/>
      <c r="O70" s="261" t="s">
        <v>152</v>
      </c>
      <c r="P70" s="262"/>
      <c r="Q70" s="262"/>
      <c r="R70" s="263"/>
      <c r="U70" s="4"/>
      <c r="V70" s="4"/>
    </row>
    <row r="71" spans="1:16380" x14ac:dyDescent="0.3">
      <c r="A71" s="55"/>
      <c r="B71" s="11"/>
      <c r="C71" s="11" t="s">
        <v>192</v>
      </c>
      <c r="D71" s="11"/>
      <c r="E71" s="160">
        <v>0</v>
      </c>
      <c r="F71" s="11">
        <v>0</v>
      </c>
      <c r="G71" s="11">
        <v>0</v>
      </c>
      <c r="H71" s="11">
        <v>0</v>
      </c>
      <c r="I71" s="11">
        <v>0</v>
      </c>
      <c r="K71" s="11" t="s">
        <v>191</v>
      </c>
      <c r="L71" s="11" t="s">
        <v>191</v>
      </c>
      <c r="M71" s="11" t="s">
        <v>191</v>
      </c>
      <c r="O71" s="11" t="s">
        <v>191</v>
      </c>
      <c r="P71" s="177"/>
      <c r="Q71" s="177"/>
      <c r="R71" s="137"/>
      <c r="U71" s="4"/>
      <c r="V71" s="4"/>
    </row>
    <row r="72" spans="1:16380" x14ac:dyDescent="0.3">
      <c r="A72" s="55"/>
      <c r="B72" s="11"/>
      <c r="C72" s="11" t="s">
        <v>192</v>
      </c>
      <c r="D72" s="11"/>
      <c r="E72" s="11" t="s">
        <v>240</v>
      </c>
      <c r="F72" s="11">
        <v>0</v>
      </c>
      <c r="G72" s="11">
        <v>0</v>
      </c>
      <c r="H72" s="11">
        <v>0</v>
      </c>
      <c r="I72" s="11">
        <v>0</v>
      </c>
      <c r="K72" s="11" t="s">
        <v>191</v>
      </c>
      <c r="L72" s="11" t="s">
        <v>191</v>
      </c>
      <c r="M72" s="11" t="s">
        <v>191</v>
      </c>
      <c r="O72" s="11" t="s">
        <v>191</v>
      </c>
      <c r="P72" s="177"/>
      <c r="Q72" s="177"/>
      <c r="R72" s="137"/>
      <c r="U72" s="4"/>
      <c r="V72" s="4"/>
    </row>
    <row r="73" spans="1:16380" x14ac:dyDescent="0.3">
      <c r="A73" s="55"/>
      <c r="B73" s="11"/>
      <c r="C73" s="11" t="s">
        <v>192</v>
      </c>
      <c r="D73" s="11"/>
      <c r="E73" s="11" t="s">
        <v>241</v>
      </c>
      <c r="F73" s="11">
        <v>0</v>
      </c>
      <c r="G73" s="11">
        <v>0</v>
      </c>
      <c r="H73" s="11">
        <v>0</v>
      </c>
      <c r="I73" s="11">
        <v>0</v>
      </c>
      <c r="K73" s="11" t="s">
        <v>191</v>
      </c>
      <c r="L73" s="11" t="s">
        <v>191</v>
      </c>
      <c r="M73" s="11" t="s">
        <v>191</v>
      </c>
      <c r="O73" s="11" t="s">
        <v>191</v>
      </c>
      <c r="P73" s="177"/>
      <c r="Q73" s="177"/>
      <c r="R73" s="137"/>
      <c r="U73" s="4"/>
      <c r="V73" s="4"/>
    </row>
    <row r="74" spans="1:16380" x14ac:dyDescent="0.3">
      <c r="A74" s="55"/>
      <c r="B74" s="11"/>
      <c r="C74" s="11" t="s">
        <v>192</v>
      </c>
      <c r="D74" s="11"/>
      <c r="E74" s="11" t="s">
        <v>242</v>
      </c>
      <c r="F74" s="11">
        <v>1</v>
      </c>
      <c r="G74" s="11">
        <v>0</v>
      </c>
      <c r="H74" s="11">
        <v>0</v>
      </c>
      <c r="I74" s="11">
        <v>0</v>
      </c>
      <c r="K74" s="11" t="s">
        <v>191</v>
      </c>
      <c r="L74" s="11" t="s">
        <v>191</v>
      </c>
      <c r="M74" s="11" t="s">
        <v>191</v>
      </c>
      <c r="O74" s="11" t="s">
        <v>191</v>
      </c>
      <c r="P74" s="177"/>
      <c r="Q74" s="177"/>
      <c r="R74" s="137"/>
      <c r="U74" s="4"/>
      <c r="V74" s="4"/>
    </row>
    <row r="75" spans="1:16380" x14ac:dyDescent="0.3">
      <c r="A75" s="55"/>
      <c r="B75" s="11"/>
      <c r="C75" s="11" t="s">
        <v>192</v>
      </c>
      <c r="D75" s="11"/>
      <c r="E75" s="11" t="s">
        <v>245</v>
      </c>
      <c r="F75" s="11">
        <v>9</v>
      </c>
      <c r="G75" s="11">
        <v>1</v>
      </c>
      <c r="H75" s="11">
        <v>1</v>
      </c>
      <c r="I75" s="11">
        <v>2</v>
      </c>
      <c r="K75" s="11" t="s">
        <v>191</v>
      </c>
      <c r="L75" s="11" t="s">
        <v>191</v>
      </c>
      <c r="M75" s="11" t="s">
        <v>191</v>
      </c>
      <c r="O75" s="11" t="s">
        <v>191</v>
      </c>
      <c r="P75" s="177"/>
      <c r="Q75" s="177"/>
      <c r="R75" s="137"/>
      <c r="U75" s="4"/>
      <c r="V75" s="4"/>
    </row>
    <row r="76" spans="1:16380" x14ac:dyDescent="0.3">
      <c r="A76" s="55"/>
      <c r="B76" s="11"/>
      <c r="C76" s="11" t="s">
        <v>192</v>
      </c>
      <c r="D76" s="11"/>
      <c r="E76" s="11" t="s">
        <v>246</v>
      </c>
      <c r="F76" s="11">
        <v>1</v>
      </c>
      <c r="G76" s="11">
        <v>0</v>
      </c>
      <c r="H76" s="11">
        <v>0</v>
      </c>
      <c r="I76" s="11">
        <v>0</v>
      </c>
      <c r="K76" s="11" t="s">
        <v>191</v>
      </c>
      <c r="L76" s="11" t="s">
        <v>191</v>
      </c>
      <c r="M76" s="11" t="s">
        <v>191</v>
      </c>
      <c r="O76" s="11" t="s">
        <v>191</v>
      </c>
      <c r="P76" s="177"/>
      <c r="Q76" s="177"/>
      <c r="R76" s="137"/>
      <c r="U76" s="4"/>
      <c r="V76" s="4"/>
    </row>
    <row r="77" spans="1:16380" ht="15" thickBot="1" x14ac:dyDescent="0.35">
      <c r="A77" s="55"/>
      <c r="B77" s="92"/>
      <c r="C77" s="92"/>
      <c r="D77" s="92"/>
      <c r="E77" s="92"/>
      <c r="F77" s="92"/>
      <c r="G77" s="92"/>
      <c r="H77" s="92"/>
      <c r="I77" s="92"/>
      <c r="K77" s="92"/>
      <c r="L77" s="92"/>
      <c r="M77" s="92"/>
      <c r="O77" s="92"/>
      <c r="P77" s="178"/>
      <c r="Q77" s="178"/>
      <c r="R77" s="179"/>
      <c r="U77" s="4"/>
      <c r="V77" s="4"/>
    </row>
    <row r="78" spans="1:16380" ht="15" thickBot="1" x14ac:dyDescent="0.35">
      <c r="A78" s="55"/>
      <c r="B78" s="93" t="s">
        <v>124</v>
      </c>
      <c r="C78" s="94"/>
      <c r="D78" s="94"/>
      <c r="E78" s="94"/>
      <c r="F78" s="176">
        <f>SUM(F71:F77)</f>
        <v>11</v>
      </c>
      <c r="G78" s="176">
        <f>SUM(G71:G77)</f>
        <v>1</v>
      </c>
      <c r="H78" s="176">
        <f>SUM(H71:H77)</f>
        <v>1</v>
      </c>
      <c r="I78" s="211">
        <f>IFERROR(AVERAGEIF(I71:I77,"&gt;0"),0)</f>
        <v>2</v>
      </c>
      <c r="K78" s="97" t="s">
        <v>191</v>
      </c>
      <c r="L78" s="95" t="s">
        <v>191</v>
      </c>
      <c r="M78" s="96" t="s">
        <v>191</v>
      </c>
      <c r="O78" s="176" t="s">
        <v>191</v>
      </c>
      <c r="P78" s="181"/>
      <c r="Q78" s="181"/>
      <c r="R78" s="182"/>
      <c r="U78" s="4"/>
      <c r="V78" s="4"/>
    </row>
    <row r="79" spans="1:16380" s="1" customFormat="1" x14ac:dyDescent="0.3"/>
    <row r="80" spans="1:16380"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row>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sheetData>
  <mergeCells count="12285">
    <mergeCell ref="K2:L5"/>
    <mergeCell ref="O16:R16"/>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S28:V28"/>
    <mergeCell ref="W28:Z28"/>
    <mergeCell ref="AA28:AD28"/>
    <mergeCell ref="AE28:AH28"/>
    <mergeCell ref="AI28:AL28"/>
    <mergeCell ref="AM28:AP28"/>
    <mergeCell ref="AQ28:AT28"/>
    <mergeCell ref="AU28:AX28"/>
    <mergeCell ref="AY28:BB28"/>
    <mergeCell ref="BC28:BF28"/>
    <mergeCell ref="BG28:BJ28"/>
    <mergeCell ref="BK28:BN28"/>
    <mergeCell ref="BO28:BR28"/>
    <mergeCell ref="BS28:BV28"/>
    <mergeCell ref="BW28:BZ28"/>
    <mergeCell ref="CA28:CD28"/>
    <mergeCell ref="CE28:CH28"/>
    <mergeCell ref="O27:R27"/>
    <mergeCell ref="O8:R9"/>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LW35:LZ35"/>
    <mergeCell ref="MA35:MD35"/>
    <mergeCell ref="ME35:MH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RS35:RV35"/>
    <mergeCell ref="RW35:RZ35"/>
    <mergeCell ref="SA35:SD35"/>
    <mergeCell ref="SE35:SH35"/>
    <mergeCell ref="SI35:SL35"/>
    <mergeCell ref="QY35:RB35"/>
    <mergeCell ref="RC35:RF35"/>
    <mergeCell ref="RG35:RJ35"/>
    <mergeCell ref="RK35:RN35"/>
    <mergeCell ref="RO35:R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S35:V35"/>
    <mergeCell ref="W35:Z35"/>
    <mergeCell ref="AA35:AD35"/>
    <mergeCell ref="AE35:AH35"/>
    <mergeCell ref="AI35:AL35"/>
    <mergeCell ref="AM35:AP35"/>
    <mergeCell ref="AQ35:AT35"/>
    <mergeCell ref="AU35:AX35"/>
    <mergeCell ref="AY35:BB35"/>
    <mergeCell ref="BC35:BF35"/>
    <mergeCell ref="BG35:BJ35"/>
    <mergeCell ref="BK35:BN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SM35:SP35"/>
    <mergeCell ref="SQ35:ST35"/>
    <mergeCell ref="SU35:SX35"/>
    <mergeCell ref="SY35:TB35"/>
    <mergeCell ref="TC35:TF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WA35:WWD35"/>
    <mergeCell ref="WWE35:WWH35"/>
    <mergeCell ref="WWI35:WWL35"/>
    <mergeCell ref="WWM35:WWP35"/>
    <mergeCell ref="EY36:FB36"/>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AI36:AL36"/>
    <mergeCell ref="AM36:AP36"/>
    <mergeCell ref="AQ36:AT36"/>
    <mergeCell ref="AU36:AX36"/>
    <mergeCell ref="AY36:BB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FS36:FV36"/>
    <mergeCell ref="FW36:FZ36"/>
    <mergeCell ref="GA36:GD36"/>
    <mergeCell ref="GE36:GH36"/>
    <mergeCell ref="GI36:GL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XEU36:XEX36"/>
    <mergeCell ref="XEY36:XFB36"/>
    <mergeCell ref="XFC36:XFD36"/>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70:R70"/>
    <mergeCell ref="O59:R59"/>
    <mergeCell ref="O38:R38"/>
    <mergeCell ref="O48:R48"/>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7"/>
  <sheetViews>
    <sheetView zoomScale="80" zoomScaleNormal="80" zoomScalePageLayoutView="40" workbookViewId="0">
      <selection activeCell="AN60" sqref="AN59:AN60"/>
    </sheetView>
  </sheetViews>
  <sheetFormatPr defaultColWidth="0" defaultRowHeight="14.4" zeroHeight="1" x14ac:dyDescent="0.3"/>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2.44140625" style="4" bestFit="1" customWidth="1"/>
    <col min="13" max="14" width="13.88671875" style="4" bestFit="1" customWidth="1"/>
    <col min="15" max="15" width="13.6640625" style="4" customWidth="1"/>
    <col min="16" max="16" width="13.5546875" style="5" bestFit="1" customWidth="1"/>
    <col min="17" max="17" width="13.44140625" style="5" bestFit="1" customWidth="1"/>
    <col min="18" max="18" width="13.88671875" style="4" bestFit="1" customWidth="1"/>
    <col min="19" max="19" width="2.88671875" style="5" customWidth="1"/>
    <col min="20" max="20" width="24.5546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31" style="5" bestFit="1" customWidth="1"/>
    <col min="29" max="29" width="11.88671875" style="5" customWidth="1"/>
    <col min="30" max="30" width="12.33203125" style="5" bestFit="1" customWidth="1"/>
    <col min="31" max="31" width="11.33203125" style="5" bestFit="1" customWidth="1"/>
    <col min="32" max="32" width="11.33203125" bestFit="1" customWidth="1"/>
    <col min="33" max="33" width="12.33203125" style="5" bestFit="1" customWidth="1"/>
    <col min="34" max="35" width="13.44140625" style="5" bestFit="1" customWidth="1"/>
    <col min="36" max="36" width="10.5546875" style="5" bestFit="1" customWidth="1"/>
    <col min="37" max="37" width="2.44140625" style="5" customWidth="1"/>
    <col min="38" max="38" width="22.44140625" style="5" bestFit="1" customWidth="1"/>
    <col min="39" max="39" width="13.88671875" style="5" bestFit="1" customWidth="1"/>
    <col min="40" max="40" width="12.33203125" style="5" bestFit="1" customWidth="1"/>
    <col min="41" max="41" width="12.5546875" style="5" bestFit="1" customWidth="1"/>
    <col min="42" max="42" width="13.6640625" style="5" bestFit="1" customWidth="1"/>
    <col min="43" max="43" width="13.44140625" style="5" bestFit="1" customWidth="1"/>
    <col min="44" max="44" width="12.33203125" style="5" bestFit="1" customWidth="1"/>
    <col min="45" max="45" width="3.5546875" style="5" customWidth="1"/>
    <col min="46" max="46" width="24.5546875" style="5" bestFit="1" customWidth="1"/>
    <col min="47" max="48" width="11.33203125" style="5" bestFit="1" customWidth="1"/>
    <col min="49" max="49" width="12.33203125" style="5" bestFit="1" customWidth="1"/>
    <col min="50" max="51" width="13.44140625" style="5" bestFit="1" customWidth="1"/>
    <col min="52" max="52" width="11.33203125" style="5" bestFit="1" customWidth="1"/>
    <col min="53" max="53" width="7.5546875" style="5" customWidth="1"/>
    <col min="54" max="74" width="0" style="5" hidden="1" customWidth="1"/>
    <col min="75" max="16383" width="9.109375" style="5" hidden="1"/>
    <col min="16384" max="16384" width="12.88671875" style="5" hidden="1" customWidth="1"/>
  </cols>
  <sheetData>
    <row r="1" spans="1:16383" ht="13.8" thickBot="1" x14ac:dyDescent="0.3">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85" t="s">
        <v>22</v>
      </c>
      <c r="B2" s="286"/>
      <c r="C2" s="286"/>
      <c r="D2" s="286"/>
      <c r="E2" s="287"/>
      <c r="H2" s="292"/>
      <c r="I2" s="292"/>
      <c r="J2" s="292"/>
      <c r="K2" s="292"/>
      <c r="L2" s="292"/>
      <c r="M2" s="292"/>
      <c r="N2" s="292"/>
      <c r="O2" s="292"/>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88"/>
      <c r="B3" s="289"/>
      <c r="C3" s="289"/>
      <c r="D3" s="289"/>
      <c r="E3" s="290"/>
      <c r="H3" s="292"/>
      <c r="I3" s="292"/>
      <c r="J3" s="292"/>
      <c r="K3" s="292"/>
      <c r="L3" s="292"/>
      <c r="M3" s="292"/>
      <c r="N3" s="292"/>
      <c r="O3" s="292"/>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2" x14ac:dyDescent="0.25">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2" x14ac:dyDescent="0.25">
      <c r="A5" s="6" t="s">
        <v>172</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3.2" x14ac:dyDescent="0.25">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3.2" x14ac:dyDescent="0.25">
      <c r="A7" s="4" t="s">
        <v>214</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3.2" x14ac:dyDescent="0.25">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2" x14ac:dyDescent="0.25">
      <c r="A9" s="53" t="s">
        <v>155</v>
      </c>
      <c r="B9" s="4" t="s">
        <v>173</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3.2" x14ac:dyDescent="0.25">
      <c r="B10" s="4" t="s">
        <v>174</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3.2" x14ac:dyDescent="0.25">
      <c r="B11" s="4" t="s">
        <v>175</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3.2" x14ac:dyDescent="0.25">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3.2" x14ac:dyDescent="0.25">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3.2" x14ac:dyDescent="0.25">
      <c r="B14" s="20"/>
      <c r="C14" s="20"/>
      <c r="D14" s="20"/>
      <c r="E14" s="20"/>
      <c r="P14" s="4"/>
      <c r="Q14" s="4"/>
      <c r="S14" s="4"/>
      <c r="T14" s="4"/>
      <c r="U14" s="4"/>
      <c r="V14" s="4"/>
      <c r="W14" s="4"/>
      <c r="Z14" s="115"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3.2" x14ac:dyDescent="0.25">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2" t="s">
        <v>192</v>
      </c>
      <c r="B16" s="20"/>
      <c r="C16" s="20"/>
      <c r="D16" s="20"/>
      <c r="E16" s="291" t="s">
        <v>177</v>
      </c>
      <c r="F16" s="291"/>
      <c r="G16" s="291"/>
      <c r="H16" s="291"/>
      <c r="I16" s="291"/>
      <c r="J16" s="291"/>
      <c r="K16" s="61"/>
      <c r="L16" s="26"/>
      <c r="M16" s="291" t="s">
        <v>178</v>
      </c>
      <c r="N16" s="291"/>
      <c r="O16" s="291"/>
      <c r="P16" s="291"/>
      <c r="Q16" s="291"/>
      <c r="R16" s="291"/>
      <c r="S16" s="4"/>
      <c r="T16" s="26"/>
      <c r="U16" s="282" t="s">
        <v>179</v>
      </c>
      <c r="V16" s="283"/>
      <c r="W16" s="283"/>
      <c r="X16" s="283"/>
      <c r="Y16" s="283"/>
      <c r="Z16" s="284"/>
      <c r="AA16" s="4"/>
      <c r="AB16" s="4"/>
      <c r="AC16" s="4"/>
      <c r="AD16" s="4"/>
      <c r="AE16" s="293" t="s">
        <v>180</v>
      </c>
      <c r="AF16" s="294"/>
      <c r="AG16" s="294"/>
      <c r="AH16" s="294"/>
      <c r="AI16" s="294"/>
      <c r="AJ16" s="295"/>
      <c r="AK16" s="4"/>
      <c r="AL16" s="147"/>
      <c r="AM16" s="293" t="s">
        <v>181</v>
      </c>
      <c r="AN16" s="294"/>
      <c r="AO16" s="294"/>
      <c r="AP16" s="294"/>
      <c r="AQ16" s="294"/>
      <c r="AR16" s="295"/>
      <c r="AS16" s="4"/>
      <c r="AT16" s="147"/>
      <c r="AU16" s="293" t="s">
        <v>182</v>
      </c>
      <c r="AV16" s="294"/>
      <c r="AW16" s="294"/>
      <c r="AX16" s="294"/>
      <c r="AY16" s="294"/>
      <c r="AZ16" s="295"/>
      <c r="BA16" s="4"/>
    </row>
    <row r="17" spans="1:53" ht="13.2" x14ac:dyDescent="0.25">
      <c r="B17" s="10" t="s">
        <v>25</v>
      </c>
      <c r="C17" s="10" t="s">
        <v>104</v>
      </c>
      <c r="D17" s="77" t="s">
        <v>26</v>
      </c>
      <c r="E17" s="23" t="s">
        <v>105</v>
      </c>
      <c r="F17" s="23" t="s">
        <v>106</v>
      </c>
      <c r="G17" s="23" t="s">
        <v>107</v>
      </c>
      <c r="H17" s="23" t="s">
        <v>202</v>
      </c>
      <c r="I17" s="185" t="s">
        <v>108</v>
      </c>
      <c r="J17" s="23" t="s">
        <v>27</v>
      </c>
      <c r="K17" s="25"/>
      <c r="M17" s="23" t="s">
        <v>105</v>
      </c>
      <c r="N17" s="23" t="s">
        <v>106</v>
      </c>
      <c r="O17" s="23" t="s">
        <v>107</v>
      </c>
      <c r="P17" s="23" t="s">
        <v>202</v>
      </c>
      <c r="Q17" s="185" t="s">
        <v>108</v>
      </c>
      <c r="R17" s="23" t="s">
        <v>27</v>
      </c>
      <c r="S17" s="4"/>
      <c r="T17" s="4"/>
      <c r="U17" s="23" t="s">
        <v>105</v>
      </c>
      <c r="V17" s="23" t="s">
        <v>106</v>
      </c>
      <c r="W17" s="23" t="s">
        <v>107</v>
      </c>
      <c r="X17" s="23" t="s">
        <v>202</v>
      </c>
      <c r="Y17" s="185" t="s">
        <v>108</v>
      </c>
      <c r="Z17" s="23" t="s">
        <v>27</v>
      </c>
      <c r="AA17" s="4"/>
      <c r="AB17" s="10" t="s">
        <v>25</v>
      </c>
      <c r="AC17" s="10" t="s">
        <v>104</v>
      </c>
      <c r="AD17" s="77" t="s">
        <v>26</v>
      </c>
      <c r="AE17" s="23" t="s">
        <v>105</v>
      </c>
      <c r="AF17" s="23" t="s">
        <v>106</v>
      </c>
      <c r="AG17" s="23" t="s">
        <v>107</v>
      </c>
      <c r="AH17" s="23" t="s">
        <v>202</v>
      </c>
      <c r="AI17" s="185" t="s">
        <v>108</v>
      </c>
      <c r="AJ17" s="23" t="s">
        <v>27</v>
      </c>
      <c r="AK17" s="4"/>
      <c r="AL17" s="4"/>
      <c r="AM17" s="23" t="s">
        <v>105</v>
      </c>
      <c r="AN17" s="23" t="s">
        <v>106</v>
      </c>
      <c r="AO17" s="23" t="s">
        <v>107</v>
      </c>
      <c r="AP17" s="23" t="s">
        <v>202</v>
      </c>
      <c r="AQ17" s="185" t="s">
        <v>108</v>
      </c>
      <c r="AR17" s="23" t="s">
        <v>27</v>
      </c>
      <c r="AS17" s="4"/>
      <c r="AT17" s="4"/>
      <c r="AU17" s="23" t="s">
        <v>105</v>
      </c>
      <c r="AV17" s="23" t="s">
        <v>106</v>
      </c>
      <c r="AW17" s="23" t="s">
        <v>107</v>
      </c>
      <c r="AX17" s="23" t="s">
        <v>202</v>
      </c>
      <c r="AY17" s="185" t="s">
        <v>108</v>
      </c>
      <c r="AZ17" s="23" t="s">
        <v>27</v>
      </c>
      <c r="BA17" s="4"/>
    </row>
    <row r="18" spans="1:53" ht="13.2" x14ac:dyDescent="0.25">
      <c r="A18" s="55" t="str">
        <f>'Discon, Recon, Liens. '!A16</f>
        <v>March, 2023</v>
      </c>
      <c r="B18" s="11" t="s">
        <v>192</v>
      </c>
      <c r="C18" s="11"/>
      <c r="D18" s="70" t="s">
        <v>250</v>
      </c>
      <c r="E18" s="11">
        <v>32</v>
      </c>
      <c r="F18" s="11">
        <v>2</v>
      </c>
      <c r="G18" s="11">
        <v>0</v>
      </c>
      <c r="H18" s="11">
        <v>8</v>
      </c>
      <c r="I18" s="186"/>
      <c r="J18" s="11">
        <v>10</v>
      </c>
      <c r="M18" s="164">
        <v>6070.3100000000013</v>
      </c>
      <c r="N18" s="164">
        <v>4610.08</v>
      </c>
      <c r="O18" s="164">
        <v>0</v>
      </c>
      <c r="P18" s="164">
        <v>5430.9699999999993</v>
      </c>
      <c r="Q18" s="192"/>
      <c r="R18" s="164">
        <v>20711.12</v>
      </c>
      <c r="S18" s="4"/>
      <c r="T18" s="4"/>
      <c r="U18" s="164">
        <f>IFERROR(M18/E18,0)</f>
        <v>189.69718750000004</v>
      </c>
      <c r="V18" s="164">
        <f t="shared" ref="V18:X18" si="0">IFERROR(N18/F18,0)</f>
        <v>2305.04</v>
      </c>
      <c r="W18" s="164">
        <f t="shared" si="0"/>
        <v>0</v>
      </c>
      <c r="X18" s="164">
        <f t="shared" si="0"/>
        <v>678.87124999999992</v>
      </c>
      <c r="Y18" s="186"/>
      <c r="Z18" s="164">
        <f>IFERROR(R18/J18,0)</f>
        <v>2071.1120000000001</v>
      </c>
      <c r="AA18" s="4"/>
      <c r="AB18" s="11" t="s">
        <v>192</v>
      </c>
      <c r="AC18" s="11"/>
      <c r="AD18" s="70" t="s">
        <v>250</v>
      </c>
      <c r="AE18" s="24">
        <v>1</v>
      </c>
      <c r="AF18" s="24">
        <v>0</v>
      </c>
      <c r="AG18" s="24">
        <v>0</v>
      </c>
      <c r="AH18" s="24">
        <v>1</v>
      </c>
      <c r="AI18" s="186"/>
      <c r="AJ18" s="24">
        <v>1</v>
      </c>
      <c r="AK18" s="4"/>
      <c r="AL18" s="4"/>
      <c r="AM18" s="204">
        <v>85.42</v>
      </c>
      <c r="AN18" s="204">
        <v>0</v>
      </c>
      <c r="AO18" s="204">
        <v>0</v>
      </c>
      <c r="AP18" s="204">
        <v>85.42</v>
      </c>
      <c r="AQ18" s="192"/>
      <c r="AR18" s="204">
        <v>169.51</v>
      </c>
      <c r="AS18" s="4"/>
      <c r="AT18" s="4"/>
      <c r="AU18" s="204">
        <f>IFERROR(AM18/AE18,0)</f>
        <v>85.42</v>
      </c>
      <c r="AV18" s="204">
        <f t="shared" ref="AV18:AZ18" si="1">IFERROR(AN18/AF18,0)</f>
        <v>0</v>
      </c>
      <c r="AW18" s="204">
        <f t="shared" si="1"/>
        <v>0</v>
      </c>
      <c r="AX18" s="204">
        <f t="shared" si="1"/>
        <v>85.42</v>
      </c>
      <c r="AY18" s="192"/>
      <c r="AZ18" s="204">
        <f t="shared" si="1"/>
        <v>169.51</v>
      </c>
      <c r="BA18" s="4"/>
    </row>
    <row r="19" spans="1:53" ht="13.2" x14ac:dyDescent="0.25">
      <c r="B19" s="11" t="s">
        <v>192</v>
      </c>
      <c r="C19" s="11"/>
      <c r="D19" s="70" t="s">
        <v>233</v>
      </c>
      <c r="E19" s="11">
        <v>0</v>
      </c>
      <c r="F19" s="11">
        <v>0</v>
      </c>
      <c r="G19" s="11">
        <v>0</v>
      </c>
      <c r="H19" s="11">
        <v>0</v>
      </c>
      <c r="I19" s="186"/>
      <c r="J19" s="11">
        <v>0</v>
      </c>
      <c r="M19" s="163">
        <v>0</v>
      </c>
      <c r="N19" s="163">
        <v>0</v>
      </c>
      <c r="O19" s="163">
        <v>0</v>
      </c>
      <c r="P19" s="163">
        <v>0</v>
      </c>
      <c r="Q19" s="193"/>
      <c r="R19" s="163">
        <v>0</v>
      </c>
      <c r="S19" s="4"/>
      <c r="T19" s="4"/>
      <c r="U19" s="163">
        <f t="shared" ref="U19:U29" si="2">IFERROR(M19/E19,0)</f>
        <v>0</v>
      </c>
      <c r="V19" s="163">
        <f t="shared" ref="V19:V29" si="3">IFERROR(N19/F19,0)</f>
        <v>0</v>
      </c>
      <c r="W19" s="163">
        <f t="shared" ref="W19:W29" si="4">IFERROR(O19/G19,0)</f>
        <v>0</v>
      </c>
      <c r="X19" s="163">
        <f t="shared" ref="X19:X29" si="5">IFERROR(P19/H19,0)</f>
        <v>0</v>
      </c>
      <c r="Y19" s="186"/>
      <c r="Z19" s="163">
        <f t="shared" ref="Z19:Z29" si="6">IFERROR(R19/J19,0)</f>
        <v>0</v>
      </c>
      <c r="AA19" s="4"/>
      <c r="AB19" s="11" t="s">
        <v>192</v>
      </c>
      <c r="AC19" s="11"/>
      <c r="AD19" s="70" t="s">
        <v>233</v>
      </c>
      <c r="AE19" s="24">
        <v>0</v>
      </c>
      <c r="AF19" s="24">
        <v>2</v>
      </c>
      <c r="AG19" s="24">
        <v>0</v>
      </c>
      <c r="AH19" s="24">
        <v>2</v>
      </c>
      <c r="AI19" s="186"/>
      <c r="AJ19" s="24">
        <v>2</v>
      </c>
      <c r="AK19" s="4"/>
      <c r="AL19" s="4"/>
      <c r="AM19" s="205">
        <v>0</v>
      </c>
      <c r="AN19" s="205">
        <v>37.239999999999995</v>
      </c>
      <c r="AO19" s="205">
        <v>0</v>
      </c>
      <c r="AP19" s="205">
        <v>37.239999999999995</v>
      </c>
      <c r="AQ19" s="193"/>
      <c r="AR19" s="205">
        <v>234.63</v>
      </c>
      <c r="AS19" s="4"/>
      <c r="AT19" s="4"/>
      <c r="AU19" s="205">
        <f t="shared" ref="AU19:AU29" si="7">IFERROR(AM19/AE19,0)</f>
        <v>0</v>
      </c>
      <c r="AV19" s="205">
        <f t="shared" ref="AV19:AV29" si="8">IFERROR(AN19/AF19,0)</f>
        <v>18.619999999999997</v>
      </c>
      <c r="AW19" s="205">
        <f t="shared" ref="AW19:AW29" si="9">IFERROR(AO19/AG19,0)</f>
        <v>0</v>
      </c>
      <c r="AX19" s="205">
        <f t="shared" ref="AX19:AX29" si="10">IFERROR(AP19/AH19,0)</f>
        <v>18.619999999999997</v>
      </c>
      <c r="AY19" s="193"/>
      <c r="AZ19" s="205">
        <f t="shared" ref="AZ19:AZ29" si="11">IFERROR(AR19/AJ19,0)</f>
        <v>117.315</v>
      </c>
      <c r="BA19" s="4"/>
    </row>
    <row r="20" spans="1:53" ht="13.2" x14ac:dyDescent="0.25">
      <c r="B20" s="11" t="s">
        <v>192</v>
      </c>
      <c r="C20" s="11"/>
      <c r="D20" s="70" t="s">
        <v>234</v>
      </c>
      <c r="E20" s="11">
        <v>0</v>
      </c>
      <c r="F20" s="11">
        <v>0</v>
      </c>
      <c r="G20" s="11">
        <v>0</v>
      </c>
      <c r="H20" s="11">
        <v>0</v>
      </c>
      <c r="I20" s="186"/>
      <c r="J20" s="11">
        <v>0</v>
      </c>
      <c r="M20" s="163">
        <v>0</v>
      </c>
      <c r="N20" s="163">
        <v>0</v>
      </c>
      <c r="O20" s="163">
        <v>0</v>
      </c>
      <c r="P20" s="163">
        <v>0</v>
      </c>
      <c r="Q20" s="193"/>
      <c r="R20" s="163">
        <v>0</v>
      </c>
      <c r="S20" s="4"/>
      <c r="T20" s="4"/>
      <c r="U20" s="163">
        <f t="shared" si="2"/>
        <v>0</v>
      </c>
      <c r="V20" s="163">
        <f t="shared" si="3"/>
        <v>0</v>
      </c>
      <c r="W20" s="163">
        <f t="shared" si="4"/>
        <v>0</v>
      </c>
      <c r="X20" s="163">
        <f t="shared" si="5"/>
        <v>0</v>
      </c>
      <c r="Y20" s="186"/>
      <c r="Z20" s="163">
        <f t="shared" si="6"/>
        <v>0</v>
      </c>
      <c r="AA20" s="4"/>
      <c r="AB20" s="11" t="s">
        <v>192</v>
      </c>
      <c r="AC20" s="11"/>
      <c r="AD20" s="70" t="s">
        <v>234</v>
      </c>
      <c r="AE20" s="24">
        <v>0</v>
      </c>
      <c r="AF20" s="24">
        <v>0</v>
      </c>
      <c r="AG20" s="24">
        <v>2</v>
      </c>
      <c r="AH20" s="24">
        <v>0</v>
      </c>
      <c r="AI20" s="186"/>
      <c r="AJ20" s="24">
        <v>2</v>
      </c>
      <c r="AK20" s="4"/>
      <c r="AL20" s="4"/>
      <c r="AM20" s="205">
        <v>0</v>
      </c>
      <c r="AN20" s="205">
        <v>0</v>
      </c>
      <c r="AO20" s="205">
        <v>805.48</v>
      </c>
      <c r="AP20" s="205">
        <v>0</v>
      </c>
      <c r="AQ20" s="193"/>
      <c r="AR20" s="205">
        <v>13419.72</v>
      </c>
      <c r="AS20" s="4"/>
      <c r="AT20" s="4"/>
      <c r="AU20" s="205">
        <f t="shared" si="7"/>
        <v>0</v>
      </c>
      <c r="AV20" s="205">
        <f t="shared" si="8"/>
        <v>0</v>
      </c>
      <c r="AW20" s="205">
        <f t="shared" si="9"/>
        <v>402.74</v>
      </c>
      <c r="AX20" s="205">
        <f t="shared" si="10"/>
        <v>0</v>
      </c>
      <c r="AY20" s="193"/>
      <c r="AZ20" s="205">
        <f t="shared" si="11"/>
        <v>6709.86</v>
      </c>
      <c r="BA20" s="4"/>
    </row>
    <row r="21" spans="1:53" ht="13.2" x14ac:dyDescent="0.25">
      <c r="B21" s="11" t="s">
        <v>192</v>
      </c>
      <c r="C21" s="11"/>
      <c r="D21" s="70" t="s">
        <v>235</v>
      </c>
      <c r="E21" s="11">
        <v>4</v>
      </c>
      <c r="F21" s="11">
        <v>0</v>
      </c>
      <c r="G21" s="11">
        <v>0</v>
      </c>
      <c r="H21" s="11">
        <v>4</v>
      </c>
      <c r="I21" s="186"/>
      <c r="J21" s="11">
        <v>4</v>
      </c>
      <c r="M21" s="163">
        <v>1052.4299999999998</v>
      </c>
      <c r="N21" s="163">
        <v>0</v>
      </c>
      <c r="O21" s="163">
        <v>0</v>
      </c>
      <c r="P21" s="163">
        <v>5290.25</v>
      </c>
      <c r="Q21" s="193"/>
      <c r="R21" s="163">
        <v>14007.380000000001</v>
      </c>
      <c r="S21" s="4"/>
      <c r="T21" s="4"/>
      <c r="U21" s="163">
        <f t="shared" si="2"/>
        <v>263.10749999999996</v>
      </c>
      <c r="V21" s="163">
        <f t="shared" si="3"/>
        <v>0</v>
      </c>
      <c r="W21" s="163">
        <f t="shared" si="4"/>
        <v>0</v>
      </c>
      <c r="X21" s="163">
        <f t="shared" si="5"/>
        <v>1322.5625</v>
      </c>
      <c r="Y21" s="186"/>
      <c r="Z21" s="163">
        <f t="shared" si="6"/>
        <v>3501.8450000000003</v>
      </c>
      <c r="AA21" s="4"/>
      <c r="AB21" s="11" t="s">
        <v>192</v>
      </c>
      <c r="AC21" s="11"/>
      <c r="AD21" s="70" t="s">
        <v>235</v>
      </c>
      <c r="AE21" s="24">
        <v>0</v>
      </c>
      <c r="AF21" s="24">
        <v>0</v>
      </c>
      <c r="AG21" s="24">
        <v>0</v>
      </c>
      <c r="AH21" s="24">
        <v>0</v>
      </c>
      <c r="AI21" s="186"/>
      <c r="AJ21" s="24">
        <v>0</v>
      </c>
      <c r="AK21" s="4"/>
      <c r="AL21" s="4"/>
      <c r="AM21" s="205">
        <v>0</v>
      </c>
      <c r="AN21" s="205">
        <v>0</v>
      </c>
      <c r="AO21" s="205">
        <v>0</v>
      </c>
      <c r="AP21" s="205">
        <v>0</v>
      </c>
      <c r="AQ21" s="193"/>
      <c r="AR21" s="205">
        <v>0</v>
      </c>
      <c r="AS21" s="4"/>
      <c r="AT21" s="4"/>
      <c r="AU21" s="205">
        <f t="shared" si="7"/>
        <v>0</v>
      </c>
      <c r="AV21" s="205">
        <f t="shared" si="8"/>
        <v>0</v>
      </c>
      <c r="AW21" s="205">
        <f t="shared" si="9"/>
        <v>0</v>
      </c>
      <c r="AX21" s="205">
        <f t="shared" si="10"/>
        <v>0</v>
      </c>
      <c r="AY21" s="193"/>
      <c r="AZ21" s="205">
        <f t="shared" si="11"/>
        <v>0</v>
      </c>
      <c r="BA21" s="4"/>
    </row>
    <row r="22" spans="1:53" ht="13.2" x14ac:dyDescent="0.25">
      <c r="B22" s="11" t="s">
        <v>192</v>
      </c>
      <c r="C22" s="11"/>
      <c r="D22" s="70" t="s">
        <v>236</v>
      </c>
      <c r="E22" s="11">
        <v>2</v>
      </c>
      <c r="F22" s="11">
        <v>0</v>
      </c>
      <c r="G22" s="11">
        <v>0</v>
      </c>
      <c r="H22" s="11">
        <v>2</v>
      </c>
      <c r="I22" s="186"/>
      <c r="J22" s="11">
        <v>2</v>
      </c>
      <c r="M22" s="163">
        <v>833.03</v>
      </c>
      <c r="N22" s="163">
        <v>0</v>
      </c>
      <c r="O22" s="163">
        <v>0</v>
      </c>
      <c r="P22" s="163">
        <v>833.03</v>
      </c>
      <c r="Q22" s="193"/>
      <c r="R22" s="163">
        <v>670.16</v>
      </c>
      <c r="S22" s="4"/>
      <c r="T22" s="4"/>
      <c r="U22" s="163">
        <f t="shared" si="2"/>
        <v>416.51499999999999</v>
      </c>
      <c r="V22" s="163">
        <f t="shared" si="3"/>
        <v>0</v>
      </c>
      <c r="W22" s="163">
        <f t="shared" si="4"/>
        <v>0</v>
      </c>
      <c r="X22" s="163">
        <f t="shared" si="5"/>
        <v>416.51499999999999</v>
      </c>
      <c r="Y22" s="186"/>
      <c r="Z22" s="163">
        <f t="shared" si="6"/>
        <v>335.08</v>
      </c>
      <c r="AA22" s="4"/>
      <c r="AB22" s="11" t="s">
        <v>192</v>
      </c>
      <c r="AC22" s="11"/>
      <c r="AD22" s="70" t="s">
        <v>236</v>
      </c>
      <c r="AE22" s="24">
        <v>0</v>
      </c>
      <c r="AF22" s="24">
        <v>0</v>
      </c>
      <c r="AG22" s="24">
        <v>0</v>
      </c>
      <c r="AH22" s="24">
        <v>0</v>
      </c>
      <c r="AI22" s="186"/>
      <c r="AJ22" s="24">
        <v>0</v>
      </c>
      <c r="AK22" s="4"/>
      <c r="AL22" s="4"/>
      <c r="AM22" s="205">
        <v>0</v>
      </c>
      <c r="AN22" s="205">
        <v>0</v>
      </c>
      <c r="AO22" s="205">
        <v>0</v>
      </c>
      <c r="AP22" s="205">
        <v>0</v>
      </c>
      <c r="AQ22" s="193"/>
      <c r="AR22" s="205">
        <v>0</v>
      </c>
      <c r="AS22" s="4"/>
      <c r="AT22" s="4"/>
      <c r="AU22" s="205">
        <f t="shared" si="7"/>
        <v>0</v>
      </c>
      <c r="AV22" s="205">
        <f t="shared" si="8"/>
        <v>0</v>
      </c>
      <c r="AW22" s="205">
        <f t="shared" si="9"/>
        <v>0</v>
      </c>
      <c r="AX22" s="205">
        <f t="shared" si="10"/>
        <v>0</v>
      </c>
      <c r="AY22" s="193"/>
      <c r="AZ22" s="205">
        <f t="shared" si="11"/>
        <v>0</v>
      </c>
      <c r="BA22" s="4"/>
    </row>
    <row r="23" spans="1:53" ht="13.2" x14ac:dyDescent="0.25">
      <c r="B23" s="11" t="s">
        <v>192</v>
      </c>
      <c r="C23" s="11"/>
      <c r="D23" s="70" t="s">
        <v>237</v>
      </c>
      <c r="E23" s="11">
        <v>0</v>
      </c>
      <c r="F23" s="11">
        <v>1</v>
      </c>
      <c r="G23" s="11">
        <v>0</v>
      </c>
      <c r="H23" s="11">
        <v>1</v>
      </c>
      <c r="I23" s="186"/>
      <c r="J23" s="11">
        <v>1</v>
      </c>
      <c r="M23" s="163">
        <v>0</v>
      </c>
      <c r="N23" s="163">
        <v>333.91</v>
      </c>
      <c r="O23" s="163">
        <v>0</v>
      </c>
      <c r="P23" s="163">
        <v>333.91</v>
      </c>
      <c r="Q23" s="193"/>
      <c r="R23" s="163">
        <v>1529.88</v>
      </c>
      <c r="S23" s="4"/>
      <c r="T23" s="4"/>
      <c r="U23" s="163">
        <f t="shared" si="2"/>
        <v>0</v>
      </c>
      <c r="V23" s="163">
        <f t="shared" si="3"/>
        <v>333.91</v>
      </c>
      <c r="W23" s="163">
        <f t="shared" si="4"/>
        <v>0</v>
      </c>
      <c r="X23" s="163">
        <f t="shared" si="5"/>
        <v>333.91</v>
      </c>
      <c r="Y23" s="186"/>
      <c r="Z23" s="163">
        <f t="shared" si="6"/>
        <v>1529.88</v>
      </c>
      <c r="AA23" s="4"/>
      <c r="AB23" s="11" t="s">
        <v>192</v>
      </c>
      <c r="AC23" s="11"/>
      <c r="AD23" s="70" t="s">
        <v>237</v>
      </c>
      <c r="AE23" s="24">
        <v>0</v>
      </c>
      <c r="AF23" s="24">
        <v>0</v>
      </c>
      <c r="AG23" s="24">
        <v>0</v>
      </c>
      <c r="AH23" s="24">
        <v>0</v>
      </c>
      <c r="AI23" s="186"/>
      <c r="AJ23" s="24">
        <v>0</v>
      </c>
      <c r="AK23" s="4"/>
      <c r="AL23" s="4"/>
      <c r="AM23" s="205">
        <v>0</v>
      </c>
      <c r="AN23" s="205">
        <v>0</v>
      </c>
      <c r="AO23" s="205">
        <v>0</v>
      </c>
      <c r="AP23" s="205">
        <v>0</v>
      </c>
      <c r="AQ23" s="193"/>
      <c r="AR23" s="205">
        <v>0</v>
      </c>
      <c r="AS23" s="4"/>
      <c r="AT23" s="4"/>
      <c r="AU23" s="205">
        <f t="shared" si="7"/>
        <v>0</v>
      </c>
      <c r="AV23" s="205">
        <f t="shared" si="8"/>
        <v>0</v>
      </c>
      <c r="AW23" s="205">
        <f t="shared" si="9"/>
        <v>0</v>
      </c>
      <c r="AX23" s="205">
        <f t="shared" si="10"/>
        <v>0</v>
      </c>
      <c r="AY23" s="193"/>
      <c r="AZ23" s="205">
        <f t="shared" si="11"/>
        <v>0</v>
      </c>
      <c r="BA23" s="4"/>
    </row>
    <row r="24" spans="1:53" ht="13.2" x14ac:dyDescent="0.25">
      <c r="B24" s="11" t="s">
        <v>192</v>
      </c>
      <c r="C24" s="11"/>
      <c r="D24" s="70" t="s">
        <v>251</v>
      </c>
      <c r="E24" s="11">
        <v>0</v>
      </c>
      <c r="F24" s="11">
        <v>0</v>
      </c>
      <c r="G24" s="11">
        <v>0</v>
      </c>
      <c r="H24" s="11">
        <v>0</v>
      </c>
      <c r="I24" s="186"/>
      <c r="J24" s="11">
        <v>0</v>
      </c>
      <c r="M24" s="163">
        <v>0</v>
      </c>
      <c r="N24" s="163">
        <v>0</v>
      </c>
      <c r="O24" s="163">
        <v>0</v>
      </c>
      <c r="P24" s="163">
        <v>0</v>
      </c>
      <c r="Q24" s="193"/>
      <c r="R24" s="163">
        <v>0</v>
      </c>
      <c r="S24" s="4"/>
      <c r="T24" s="4"/>
      <c r="U24" s="163">
        <f t="shared" si="2"/>
        <v>0</v>
      </c>
      <c r="V24" s="163">
        <f t="shared" si="3"/>
        <v>0</v>
      </c>
      <c r="W24" s="163">
        <f t="shared" si="4"/>
        <v>0</v>
      </c>
      <c r="X24" s="163">
        <f t="shared" si="5"/>
        <v>0</v>
      </c>
      <c r="Y24" s="186"/>
      <c r="Z24" s="163">
        <f t="shared" si="6"/>
        <v>0</v>
      </c>
      <c r="AA24" s="4"/>
      <c r="AB24" s="11" t="s">
        <v>192</v>
      </c>
      <c r="AC24" s="11"/>
      <c r="AD24" s="70" t="s">
        <v>251</v>
      </c>
      <c r="AE24" s="24">
        <v>0</v>
      </c>
      <c r="AF24" s="24">
        <v>0</v>
      </c>
      <c r="AG24" s="24">
        <v>0</v>
      </c>
      <c r="AH24" s="24">
        <v>0</v>
      </c>
      <c r="AI24" s="186"/>
      <c r="AJ24" s="24">
        <v>2</v>
      </c>
      <c r="AK24" s="4"/>
      <c r="AL24" s="4"/>
      <c r="AM24" s="205">
        <v>0</v>
      </c>
      <c r="AN24" s="205">
        <v>0</v>
      </c>
      <c r="AO24" s="205">
        <v>0</v>
      </c>
      <c r="AP24" s="205">
        <v>0</v>
      </c>
      <c r="AQ24" s="193"/>
      <c r="AR24" s="205">
        <v>12826.09</v>
      </c>
      <c r="AS24" s="4"/>
      <c r="AT24" s="4"/>
      <c r="AU24" s="205">
        <f t="shared" si="7"/>
        <v>0</v>
      </c>
      <c r="AV24" s="205">
        <f t="shared" si="8"/>
        <v>0</v>
      </c>
      <c r="AW24" s="205">
        <f t="shared" si="9"/>
        <v>0</v>
      </c>
      <c r="AX24" s="205">
        <f t="shared" si="10"/>
        <v>0</v>
      </c>
      <c r="AY24" s="193"/>
      <c r="AZ24" s="205">
        <f t="shared" si="11"/>
        <v>6413.0450000000001</v>
      </c>
      <c r="BA24" s="4"/>
    </row>
    <row r="25" spans="1:53" ht="13.2" x14ac:dyDescent="0.25">
      <c r="B25" s="11" t="s">
        <v>192</v>
      </c>
      <c r="C25" s="11"/>
      <c r="D25" s="70" t="s">
        <v>240</v>
      </c>
      <c r="E25" s="11">
        <v>327</v>
      </c>
      <c r="F25" s="11">
        <v>10</v>
      </c>
      <c r="G25" s="11">
        <v>6</v>
      </c>
      <c r="H25" s="11">
        <v>80</v>
      </c>
      <c r="I25" s="186"/>
      <c r="J25" s="11">
        <v>77</v>
      </c>
      <c r="M25" s="163">
        <v>62999.03</v>
      </c>
      <c r="N25" s="163">
        <v>2099.4499999999998</v>
      </c>
      <c r="O25" s="163">
        <v>293.87</v>
      </c>
      <c r="P25" s="163">
        <v>15000.09</v>
      </c>
      <c r="Q25" s="193"/>
      <c r="R25" s="163">
        <v>71271.360000000001</v>
      </c>
      <c r="S25" s="4"/>
      <c r="T25" s="4"/>
      <c r="U25" s="163">
        <f t="shared" si="2"/>
        <v>192.65758409785931</v>
      </c>
      <c r="V25" s="163">
        <f t="shared" si="3"/>
        <v>209.94499999999999</v>
      </c>
      <c r="W25" s="163">
        <f t="shared" si="4"/>
        <v>48.978333333333332</v>
      </c>
      <c r="X25" s="163">
        <f t="shared" si="5"/>
        <v>187.501125</v>
      </c>
      <c r="Y25" s="186"/>
      <c r="Z25" s="163">
        <f t="shared" si="6"/>
        <v>925.60207792207791</v>
      </c>
      <c r="AA25" s="4"/>
      <c r="AB25" s="11" t="s">
        <v>192</v>
      </c>
      <c r="AC25" s="11"/>
      <c r="AD25" s="70" t="s">
        <v>240</v>
      </c>
      <c r="AE25" s="24">
        <v>28</v>
      </c>
      <c r="AF25" s="24">
        <v>12</v>
      </c>
      <c r="AG25" s="24">
        <v>2</v>
      </c>
      <c r="AH25" s="24">
        <v>16</v>
      </c>
      <c r="AI25" s="186"/>
      <c r="AJ25" s="24">
        <v>12</v>
      </c>
      <c r="AK25" s="4"/>
      <c r="AL25" s="4"/>
      <c r="AM25" s="205">
        <v>55875.219999999987</v>
      </c>
      <c r="AN25" s="205">
        <v>10765.43</v>
      </c>
      <c r="AO25" s="205">
        <v>3069.33</v>
      </c>
      <c r="AP25" s="205">
        <v>24130.639999999999</v>
      </c>
      <c r="AQ25" s="193"/>
      <c r="AR25" s="205">
        <v>131753.51</v>
      </c>
      <c r="AS25" s="4"/>
      <c r="AT25" s="4"/>
      <c r="AU25" s="205">
        <f t="shared" si="7"/>
        <v>1995.5435714285709</v>
      </c>
      <c r="AV25" s="205">
        <f t="shared" si="8"/>
        <v>897.11916666666673</v>
      </c>
      <c r="AW25" s="205">
        <f t="shared" si="9"/>
        <v>1534.665</v>
      </c>
      <c r="AX25" s="205">
        <f t="shared" si="10"/>
        <v>1508.165</v>
      </c>
      <c r="AY25" s="193"/>
      <c r="AZ25" s="205">
        <f t="shared" si="11"/>
        <v>10979.459166666667</v>
      </c>
      <c r="BA25" s="4"/>
    </row>
    <row r="26" spans="1:53" ht="13.2" x14ac:dyDescent="0.25">
      <c r="B26" s="11" t="s">
        <v>192</v>
      </c>
      <c r="C26" s="11"/>
      <c r="D26" s="70" t="s">
        <v>241</v>
      </c>
      <c r="E26" s="11">
        <v>12</v>
      </c>
      <c r="F26" s="11">
        <v>26</v>
      </c>
      <c r="G26" s="11">
        <v>8</v>
      </c>
      <c r="H26" s="11">
        <v>20</v>
      </c>
      <c r="I26" s="186"/>
      <c r="J26" s="11">
        <v>23</v>
      </c>
      <c r="M26" s="163">
        <v>3867.4600000000009</v>
      </c>
      <c r="N26" s="163">
        <v>10411.180000000002</v>
      </c>
      <c r="O26" s="163">
        <v>834.51</v>
      </c>
      <c r="P26" s="163">
        <v>4349.22</v>
      </c>
      <c r="Q26" s="193"/>
      <c r="R26" s="163">
        <v>16714.219999999998</v>
      </c>
      <c r="S26" s="4"/>
      <c r="T26" s="4"/>
      <c r="U26" s="163">
        <f t="shared" si="2"/>
        <v>322.28833333333341</v>
      </c>
      <c r="V26" s="163">
        <f t="shared" si="3"/>
        <v>400.43000000000006</v>
      </c>
      <c r="W26" s="163">
        <f t="shared" si="4"/>
        <v>104.31375</v>
      </c>
      <c r="X26" s="163">
        <f t="shared" si="5"/>
        <v>217.46100000000001</v>
      </c>
      <c r="Y26" s="186"/>
      <c r="Z26" s="163">
        <f t="shared" si="6"/>
        <v>726.70521739130425</v>
      </c>
      <c r="AA26" s="4"/>
      <c r="AB26" s="11" t="s">
        <v>192</v>
      </c>
      <c r="AC26" s="11"/>
      <c r="AD26" s="70" t="s">
        <v>241</v>
      </c>
      <c r="AE26" s="24">
        <v>6</v>
      </c>
      <c r="AF26" s="24">
        <v>2</v>
      </c>
      <c r="AG26" s="24">
        <v>0</v>
      </c>
      <c r="AH26" s="24">
        <v>3</v>
      </c>
      <c r="AI26" s="186"/>
      <c r="AJ26" s="24">
        <v>4</v>
      </c>
      <c r="AK26" s="4"/>
      <c r="AL26" s="4"/>
      <c r="AM26" s="205">
        <v>20637.800000000003</v>
      </c>
      <c r="AN26" s="205">
        <v>1081.96</v>
      </c>
      <c r="AO26" s="205">
        <v>0</v>
      </c>
      <c r="AP26" s="205">
        <v>6721.53</v>
      </c>
      <c r="AQ26" s="193"/>
      <c r="AR26" s="205">
        <v>16744.34</v>
      </c>
      <c r="AS26" s="4"/>
      <c r="AT26" s="4"/>
      <c r="AU26" s="205">
        <f t="shared" si="7"/>
        <v>3439.6333333333337</v>
      </c>
      <c r="AV26" s="205">
        <f t="shared" si="8"/>
        <v>540.98</v>
      </c>
      <c r="AW26" s="205">
        <f t="shared" si="9"/>
        <v>0</v>
      </c>
      <c r="AX26" s="205">
        <f t="shared" si="10"/>
        <v>2240.5099999999998</v>
      </c>
      <c r="AY26" s="193"/>
      <c r="AZ26" s="205">
        <f t="shared" si="11"/>
        <v>4186.085</v>
      </c>
      <c r="BA26" s="4"/>
    </row>
    <row r="27" spans="1:53" ht="13.2" x14ac:dyDescent="0.25">
      <c r="B27" s="11" t="s">
        <v>192</v>
      </c>
      <c r="C27" s="11"/>
      <c r="D27" s="70" t="s">
        <v>244</v>
      </c>
      <c r="E27" s="11">
        <v>90</v>
      </c>
      <c r="F27" s="11">
        <v>10</v>
      </c>
      <c r="G27" s="11">
        <v>0</v>
      </c>
      <c r="H27" s="11">
        <v>50</v>
      </c>
      <c r="I27" s="186"/>
      <c r="J27" s="11">
        <v>47</v>
      </c>
      <c r="M27" s="163">
        <v>21284.170000000009</v>
      </c>
      <c r="N27" s="163">
        <v>4173.8099999999995</v>
      </c>
      <c r="O27" s="163">
        <v>0</v>
      </c>
      <c r="P27" s="163">
        <v>10693.550000000003</v>
      </c>
      <c r="Q27" s="193"/>
      <c r="R27" s="163">
        <v>47871.810000000005</v>
      </c>
      <c r="S27" s="4"/>
      <c r="T27" s="4"/>
      <c r="U27" s="163">
        <f t="shared" si="2"/>
        <v>236.49077777777788</v>
      </c>
      <c r="V27" s="163">
        <f t="shared" si="3"/>
        <v>417.38099999999997</v>
      </c>
      <c r="W27" s="163">
        <f t="shared" si="4"/>
        <v>0</v>
      </c>
      <c r="X27" s="163">
        <f t="shared" si="5"/>
        <v>213.87100000000007</v>
      </c>
      <c r="Y27" s="186"/>
      <c r="Z27" s="163">
        <f t="shared" si="6"/>
        <v>1018.5491489361704</v>
      </c>
      <c r="AA27" s="4"/>
      <c r="AB27" s="11" t="s">
        <v>192</v>
      </c>
      <c r="AC27" s="11"/>
      <c r="AD27" s="70" t="s">
        <v>244</v>
      </c>
      <c r="AE27" s="24">
        <v>6</v>
      </c>
      <c r="AF27" s="24">
        <v>2</v>
      </c>
      <c r="AG27" s="24">
        <v>2</v>
      </c>
      <c r="AH27" s="24">
        <v>5</v>
      </c>
      <c r="AI27" s="186"/>
      <c r="AJ27" s="24">
        <v>7</v>
      </c>
      <c r="AK27" s="4"/>
      <c r="AL27" s="4"/>
      <c r="AM27" s="205">
        <v>1443.8400000000001</v>
      </c>
      <c r="AN27" s="205">
        <v>1081.96</v>
      </c>
      <c r="AO27" s="205">
        <v>1712.21</v>
      </c>
      <c r="AP27" s="205">
        <v>1253.81</v>
      </c>
      <c r="AQ27" s="193"/>
      <c r="AR27" s="205">
        <v>14531.380000000001</v>
      </c>
      <c r="AS27" s="4"/>
      <c r="AT27" s="4"/>
      <c r="AU27" s="205">
        <f t="shared" si="7"/>
        <v>240.64000000000001</v>
      </c>
      <c r="AV27" s="205">
        <f t="shared" si="8"/>
        <v>540.98</v>
      </c>
      <c r="AW27" s="205">
        <f t="shared" si="9"/>
        <v>856.10500000000002</v>
      </c>
      <c r="AX27" s="205">
        <f t="shared" si="10"/>
        <v>250.762</v>
      </c>
      <c r="AY27" s="193"/>
      <c r="AZ27" s="205">
        <f t="shared" si="11"/>
        <v>2075.9114285714286</v>
      </c>
      <c r="BA27" s="4"/>
    </row>
    <row r="28" spans="1:53" ht="13.2" x14ac:dyDescent="0.25">
      <c r="B28" s="11" t="s">
        <v>192</v>
      </c>
      <c r="C28" s="11"/>
      <c r="D28" s="70" t="s">
        <v>245</v>
      </c>
      <c r="E28" s="11">
        <v>5145</v>
      </c>
      <c r="F28" s="11">
        <v>1724</v>
      </c>
      <c r="G28" s="11">
        <v>1275</v>
      </c>
      <c r="H28" s="11">
        <v>3132</v>
      </c>
      <c r="I28" s="186"/>
      <c r="J28" s="11">
        <v>3937</v>
      </c>
      <c r="M28" s="163">
        <v>1543245.4599999988</v>
      </c>
      <c r="N28" s="163">
        <v>452800.86000000039</v>
      </c>
      <c r="O28" s="163">
        <v>343187.57999999978</v>
      </c>
      <c r="P28" s="163">
        <v>975987.11999999732</v>
      </c>
      <c r="Q28" s="193"/>
      <c r="R28" s="163">
        <v>3688266.5699999928</v>
      </c>
      <c r="S28" s="4"/>
      <c r="T28" s="4"/>
      <c r="U28" s="163">
        <f t="shared" si="2"/>
        <v>299.95052672497548</v>
      </c>
      <c r="V28" s="163">
        <f t="shared" si="3"/>
        <v>262.64551044083549</v>
      </c>
      <c r="W28" s="163">
        <f t="shared" si="4"/>
        <v>269.16672941176455</v>
      </c>
      <c r="X28" s="163">
        <f t="shared" si="5"/>
        <v>311.61785440612942</v>
      </c>
      <c r="Y28" s="186"/>
      <c r="Z28" s="163">
        <f t="shared" si="6"/>
        <v>936.82158242316302</v>
      </c>
      <c r="AA28" s="4"/>
      <c r="AB28" s="11" t="s">
        <v>192</v>
      </c>
      <c r="AC28" s="11"/>
      <c r="AD28" s="70" t="s">
        <v>245</v>
      </c>
      <c r="AE28" s="24">
        <v>204</v>
      </c>
      <c r="AF28" s="24">
        <v>78</v>
      </c>
      <c r="AG28" s="24">
        <v>46</v>
      </c>
      <c r="AH28" s="24">
        <v>111</v>
      </c>
      <c r="AI28" s="186"/>
      <c r="AJ28" s="24">
        <v>133</v>
      </c>
      <c r="AK28" s="4"/>
      <c r="AL28" s="4"/>
      <c r="AM28" s="205">
        <v>199487.45000000004</v>
      </c>
      <c r="AN28" s="205">
        <v>55817.429999999971</v>
      </c>
      <c r="AO28" s="205">
        <v>40330.229999999981</v>
      </c>
      <c r="AP28" s="205">
        <v>66736.55</v>
      </c>
      <c r="AQ28" s="193"/>
      <c r="AR28" s="205">
        <v>269266.00000000006</v>
      </c>
      <c r="AS28" s="4"/>
      <c r="AT28" s="4"/>
      <c r="AU28" s="205">
        <f t="shared" si="7"/>
        <v>977.87965686274526</v>
      </c>
      <c r="AV28" s="205">
        <f t="shared" si="8"/>
        <v>715.60807692307651</v>
      </c>
      <c r="AW28" s="205">
        <f t="shared" si="9"/>
        <v>876.74413043478216</v>
      </c>
      <c r="AX28" s="205">
        <f t="shared" si="10"/>
        <v>601.23018018018024</v>
      </c>
      <c r="AY28" s="193"/>
      <c r="AZ28" s="205">
        <f t="shared" si="11"/>
        <v>2024.5563909774442</v>
      </c>
      <c r="BA28" s="4"/>
    </row>
    <row r="29" spans="1:53" ht="13.2" x14ac:dyDescent="0.25">
      <c r="B29" s="11" t="s">
        <v>192</v>
      </c>
      <c r="C29" s="11"/>
      <c r="D29" s="70" t="s">
        <v>246</v>
      </c>
      <c r="E29" s="11">
        <v>42</v>
      </c>
      <c r="F29" s="11">
        <v>2</v>
      </c>
      <c r="G29" s="11">
        <v>15</v>
      </c>
      <c r="H29" s="11">
        <v>16</v>
      </c>
      <c r="I29" s="186"/>
      <c r="J29" s="11">
        <v>23</v>
      </c>
      <c r="M29" s="163">
        <v>11228.9</v>
      </c>
      <c r="N29" s="163">
        <v>5308.6900000000005</v>
      </c>
      <c r="O29" s="163">
        <v>6331.8</v>
      </c>
      <c r="P29" s="163">
        <v>11733.550000000001</v>
      </c>
      <c r="Q29" s="193"/>
      <c r="R29" s="163">
        <v>23339.530000000006</v>
      </c>
      <c r="S29" s="4"/>
      <c r="T29" s="4"/>
      <c r="U29" s="163">
        <f t="shared" si="2"/>
        <v>267.35476190476192</v>
      </c>
      <c r="V29" s="163">
        <f t="shared" si="3"/>
        <v>2654.3450000000003</v>
      </c>
      <c r="W29" s="163">
        <f t="shared" si="4"/>
        <v>422.12</v>
      </c>
      <c r="X29" s="163">
        <f t="shared" si="5"/>
        <v>733.34687500000007</v>
      </c>
      <c r="Y29" s="186"/>
      <c r="Z29" s="163">
        <f t="shared" si="6"/>
        <v>1014.7621739130437</v>
      </c>
      <c r="AA29" s="4"/>
      <c r="AB29" s="11" t="s">
        <v>192</v>
      </c>
      <c r="AC29" s="11"/>
      <c r="AD29" s="70" t="s">
        <v>246</v>
      </c>
      <c r="AE29" s="24">
        <v>5</v>
      </c>
      <c r="AF29" s="24">
        <v>6</v>
      </c>
      <c r="AG29" s="24">
        <v>5</v>
      </c>
      <c r="AH29" s="24">
        <v>5</v>
      </c>
      <c r="AI29" s="186"/>
      <c r="AJ29" s="24">
        <v>8</v>
      </c>
      <c r="AK29" s="4"/>
      <c r="AL29" s="4"/>
      <c r="AM29" s="205">
        <v>7533.09</v>
      </c>
      <c r="AN29" s="205">
        <v>7974.01</v>
      </c>
      <c r="AO29" s="205">
        <v>12323.3</v>
      </c>
      <c r="AP29" s="205">
        <v>7315.15</v>
      </c>
      <c r="AQ29" s="193"/>
      <c r="AR29" s="205">
        <v>56792.07</v>
      </c>
      <c r="AS29" s="4"/>
      <c r="AT29" s="4"/>
      <c r="AU29" s="205">
        <f t="shared" si="7"/>
        <v>1506.6179999999999</v>
      </c>
      <c r="AV29" s="205">
        <f t="shared" si="8"/>
        <v>1329.0016666666668</v>
      </c>
      <c r="AW29" s="205">
        <f t="shared" si="9"/>
        <v>2464.66</v>
      </c>
      <c r="AX29" s="205">
        <f t="shared" si="10"/>
        <v>1463.03</v>
      </c>
      <c r="AY29" s="193"/>
      <c r="AZ29" s="205">
        <f t="shared" si="11"/>
        <v>7099.00875</v>
      </c>
      <c r="BA29" s="4"/>
    </row>
    <row r="30" spans="1:53" ht="13.8" thickBot="1" x14ac:dyDescent="0.3">
      <c r="B30" s="92"/>
      <c r="C30" s="92"/>
      <c r="D30" s="84"/>
      <c r="E30" s="92"/>
      <c r="F30" s="92"/>
      <c r="G30" s="92"/>
      <c r="H30" s="92"/>
      <c r="I30" s="187"/>
      <c r="J30" s="92"/>
      <c r="M30" s="92"/>
      <c r="N30" s="92"/>
      <c r="O30" s="92"/>
      <c r="P30" s="92"/>
      <c r="Q30" s="187"/>
      <c r="R30" s="92"/>
      <c r="S30" s="4"/>
      <c r="T30" s="4"/>
      <c r="U30" s="146"/>
      <c r="V30" s="146"/>
      <c r="W30" s="146"/>
      <c r="X30" s="146"/>
      <c r="Y30" s="189"/>
      <c r="Z30" s="146"/>
      <c r="AA30" s="4"/>
      <c r="AB30" s="92"/>
      <c r="AC30" s="92"/>
      <c r="AD30" s="84"/>
      <c r="AE30" s="101"/>
      <c r="AF30" s="101"/>
      <c r="AG30" s="101"/>
      <c r="AH30" s="101"/>
      <c r="AI30" s="187"/>
      <c r="AJ30" s="101"/>
      <c r="AK30" s="4"/>
      <c r="AL30" s="4"/>
      <c r="AM30" s="148"/>
      <c r="AN30" s="101"/>
      <c r="AO30" s="101"/>
      <c r="AP30" s="101"/>
      <c r="AQ30" s="187"/>
      <c r="AR30" s="101"/>
      <c r="AS30" s="4"/>
      <c r="AT30" s="4"/>
      <c r="AU30" s="148"/>
      <c r="AV30" s="101"/>
      <c r="AW30" s="101"/>
      <c r="AX30" s="101"/>
      <c r="AY30" s="187"/>
      <c r="AZ30" s="101"/>
      <c r="BA30" s="4"/>
    </row>
    <row r="31" spans="1:53" ht="13.8" thickBot="1" x14ac:dyDescent="0.3">
      <c r="B31" s="93" t="s">
        <v>150</v>
      </c>
      <c r="C31" s="100"/>
      <c r="D31" s="102"/>
      <c r="E31" s="161">
        <f>SUM(E18:E30)</f>
        <v>5654</v>
      </c>
      <c r="F31" s="161">
        <f>SUM(F18:F30)</f>
        <v>1775</v>
      </c>
      <c r="G31" s="161">
        <f>SUM(G18:G30)</f>
        <v>1304</v>
      </c>
      <c r="H31" s="161">
        <f>SUM(H18:H30)</f>
        <v>3313</v>
      </c>
      <c r="I31" s="190"/>
      <c r="J31" s="162">
        <f>SUM(J18:J30)</f>
        <v>4124</v>
      </c>
      <c r="L31" s="191" t="s">
        <v>151</v>
      </c>
      <c r="M31" s="196">
        <f>SUM(M18:M30)</f>
        <v>1650580.7899999986</v>
      </c>
      <c r="N31" s="197">
        <f>SUM(N18:N30)</f>
        <v>479737.98000000039</v>
      </c>
      <c r="O31" s="197">
        <f>SUM(O18:O30)</f>
        <v>350647.75999999978</v>
      </c>
      <c r="P31" s="197">
        <f>SUM(P18:P30)</f>
        <v>1029651.6899999974</v>
      </c>
      <c r="Q31" s="198"/>
      <c r="R31" s="199">
        <f>SUM(R18:R30)</f>
        <v>3884382.0299999928</v>
      </c>
      <c r="S31" s="4"/>
      <c r="T31" s="138" t="s">
        <v>176</v>
      </c>
      <c r="U31" s="175">
        <f>M31/E31</f>
        <v>291.93151574106804</v>
      </c>
      <c r="V31" s="194">
        <f>N31/F31</f>
        <v>270.2749183098594</v>
      </c>
      <c r="W31" s="194">
        <f t="shared" ref="W31:X31" si="12">O31/G31</f>
        <v>268.90165644171765</v>
      </c>
      <c r="X31" s="194">
        <f t="shared" si="12"/>
        <v>310.79133413824252</v>
      </c>
      <c r="Y31" s="195"/>
      <c r="Z31" s="174">
        <f>R31/J31</f>
        <v>941.89670950533286</v>
      </c>
      <c r="AA31" s="4"/>
      <c r="AB31" s="93" t="s">
        <v>150</v>
      </c>
      <c r="AC31" s="100"/>
      <c r="AD31" s="102"/>
      <c r="AE31" s="207">
        <f>SUM(AE18:AE30)</f>
        <v>250</v>
      </c>
      <c r="AF31" s="208">
        <f>SUM(AF18:AF30)</f>
        <v>102</v>
      </c>
      <c r="AG31" s="208">
        <f>SUM(AG18:AG30)</f>
        <v>57</v>
      </c>
      <c r="AH31" s="208">
        <f>SUM(AH18:AH30)</f>
        <v>143</v>
      </c>
      <c r="AI31" s="195"/>
      <c r="AJ31" s="209">
        <f>SUM(AJ18:AJ30)</f>
        <v>171</v>
      </c>
      <c r="AK31" s="4"/>
      <c r="AL31" s="138" t="s">
        <v>151</v>
      </c>
      <c r="AM31" s="200">
        <f>SUM(AM18:AM30)</f>
        <v>285062.82000000007</v>
      </c>
      <c r="AN31" s="201">
        <f>SUM(AN18:AN30)</f>
        <v>76758.02999999997</v>
      </c>
      <c r="AO31" s="201">
        <f>SUM(AO18:AO30)</f>
        <v>58240.549999999988</v>
      </c>
      <c r="AP31" s="201">
        <f>SUM(AP18:AP30)</f>
        <v>106280.34</v>
      </c>
      <c r="AQ31" s="202"/>
      <c r="AR31" s="203">
        <f>SUM(AR18:AR30)</f>
        <v>515737.25000000006</v>
      </c>
      <c r="AS31" s="4"/>
      <c r="AT31" s="138" t="s">
        <v>176</v>
      </c>
      <c r="AU31" s="200">
        <f>AM31/AE31</f>
        <v>1140.2512800000002</v>
      </c>
      <c r="AV31" s="201">
        <f t="shared" ref="AV31:AZ31" si="13">AN31/AF31</f>
        <v>752.52970588235269</v>
      </c>
      <c r="AW31" s="201">
        <f t="shared" si="13"/>
        <v>1021.7640350877191</v>
      </c>
      <c r="AX31" s="201">
        <f t="shared" si="13"/>
        <v>743.21916083916085</v>
      </c>
      <c r="AY31" s="202"/>
      <c r="AZ31" s="203">
        <f t="shared" si="13"/>
        <v>3016.0073099415208</v>
      </c>
      <c r="BA31" s="4"/>
    </row>
    <row r="32" spans="1:53" s="4" customFormat="1" ht="13.2" x14ac:dyDescent="0.25"/>
    <row r="33" spans="1:53" ht="15" customHeight="1" x14ac:dyDescent="0.25">
      <c r="B33" s="22"/>
      <c r="C33" s="22"/>
      <c r="D33" s="26"/>
      <c r="E33" s="291" t="str">
        <f>E16</f>
        <v>Number of Residential Customers in Arrears</v>
      </c>
      <c r="F33" s="291"/>
      <c r="G33" s="291"/>
      <c r="H33" s="291"/>
      <c r="I33" s="291"/>
      <c r="J33" s="291"/>
      <c r="K33" s="61"/>
      <c r="L33" s="26"/>
      <c r="M33" s="282" t="str">
        <f>M16</f>
        <v>Residential Arrearage Dollars</v>
      </c>
      <c r="N33" s="283"/>
      <c r="O33" s="283"/>
      <c r="P33" s="283"/>
      <c r="Q33" s="283"/>
      <c r="R33" s="284"/>
      <c r="S33" s="4"/>
      <c r="T33" s="26"/>
      <c r="U33" s="282" t="str">
        <f>U16</f>
        <v>Average Amount of Residential Arrearage Dollars</v>
      </c>
      <c r="V33" s="283"/>
      <c r="W33" s="283"/>
      <c r="X33" s="283"/>
      <c r="Y33" s="283"/>
      <c r="Z33" s="284"/>
      <c r="AA33" s="4"/>
      <c r="AB33" s="4"/>
      <c r="AC33" s="4"/>
      <c r="AD33" s="4"/>
      <c r="AE33" s="293" t="s">
        <v>180</v>
      </c>
      <c r="AF33" s="294"/>
      <c r="AG33" s="294"/>
      <c r="AH33" s="294"/>
      <c r="AI33" s="294"/>
      <c r="AJ33" s="295"/>
      <c r="AK33" s="4"/>
      <c r="AL33" s="147"/>
      <c r="AM33" s="294" t="str">
        <f>AM16</f>
        <v>Non-Residential Arrearage Dollars</v>
      </c>
      <c r="AN33" s="294"/>
      <c r="AO33" s="294"/>
      <c r="AP33" s="294"/>
      <c r="AQ33" s="294"/>
      <c r="AR33" s="295"/>
      <c r="AS33" s="4"/>
      <c r="AT33" s="147"/>
      <c r="AU33" s="293" t="str">
        <f>AU16</f>
        <v>Average Amount of Non-Residential Arrearage Dollars</v>
      </c>
      <c r="AV33" s="294"/>
      <c r="AW33" s="294"/>
      <c r="AX33" s="294"/>
      <c r="AY33" s="294"/>
      <c r="AZ33" s="295"/>
      <c r="BA33" s="4"/>
    </row>
    <row r="34" spans="1:53" ht="13.2" x14ac:dyDescent="0.25">
      <c r="B34" s="10" t="s">
        <v>25</v>
      </c>
      <c r="C34" s="10" t="s">
        <v>104</v>
      </c>
      <c r="D34" s="77" t="s">
        <v>26</v>
      </c>
      <c r="E34" s="23" t="s">
        <v>105</v>
      </c>
      <c r="F34" s="23" t="s">
        <v>106</v>
      </c>
      <c r="G34" s="23" t="s">
        <v>107</v>
      </c>
      <c r="H34" s="23" t="s">
        <v>202</v>
      </c>
      <c r="I34" s="185" t="s">
        <v>108</v>
      </c>
      <c r="J34" s="23" t="s">
        <v>27</v>
      </c>
      <c r="K34" s="25"/>
      <c r="M34" s="23" t="s">
        <v>105</v>
      </c>
      <c r="N34" s="145" t="s">
        <v>106</v>
      </c>
      <c r="O34" s="145" t="s">
        <v>107</v>
      </c>
      <c r="P34" s="23" t="s">
        <v>202</v>
      </c>
      <c r="Q34" s="188" t="s">
        <v>108</v>
      </c>
      <c r="R34" s="145" t="s">
        <v>27</v>
      </c>
      <c r="S34" s="4"/>
      <c r="T34" s="4"/>
      <c r="U34" s="23" t="s">
        <v>105</v>
      </c>
      <c r="V34" s="23" t="s">
        <v>106</v>
      </c>
      <c r="W34" s="23" t="s">
        <v>107</v>
      </c>
      <c r="X34" s="23" t="s">
        <v>202</v>
      </c>
      <c r="Y34" s="185" t="s">
        <v>108</v>
      </c>
      <c r="Z34" s="23" t="s">
        <v>27</v>
      </c>
      <c r="AA34" s="4"/>
      <c r="AB34" s="10" t="s">
        <v>25</v>
      </c>
      <c r="AC34" s="10" t="s">
        <v>104</v>
      </c>
      <c r="AD34" s="77" t="s">
        <v>26</v>
      </c>
      <c r="AE34" s="23" t="s">
        <v>105</v>
      </c>
      <c r="AF34" s="23" t="s">
        <v>106</v>
      </c>
      <c r="AG34" s="23" t="s">
        <v>107</v>
      </c>
      <c r="AH34" s="23" t="s">
        <v>202</v>
      </c>
      <c r="AI34" s="185" t="s">
        <v>108</v>
      </c>
      <c r="AJ34" s="23" t="s">
        <v>27</v>
      </c>
      <c r="AK34" s="4"/>
      <c r="AL34" s="4"/>
      <c r="AM34" s="23" t="s">
        <v>105</v>
      </c>
      <c r="AN34" s="23" t="s">
        <v>106</v>
      </c>
      <c r="AO34" s="23" t="s">
        <v>107</v>
      </c>
      <c r="AP34" s="23" t="s">
        <v>202</v>
      </c>
      <c r="AQ34" s="185" t="s">
        <v>108</v>
      </c>
      <c r="AR34" s="23" t="s">
        <v>27</v>
      </c>
      <c r="AS34" s="4"/>
      <c r="AT34" s="4"/>
      <c r="AU34" s="23" t="s">
        <v>105</v>
      </c>
      <c r="AV34" s="23" t="s">
        <v>106</v>
      </c>
      <c r="AW34" s="23" t="s">
        <v>107</v>
      </c>
      <c r="AX34" s="23" t="s">
        <v>202</v>
      </c>
      <c r="AY34" s="185" t="s">
        <v>108</v>
      </c>
      <c r="AZ34" s="23" t="s">
        <v>27</v>
      </c>
      <c r="BA34" s="4"/>
    </row>
    <row r="35" spans="1:53" ht="13.2" x14ac:dyDescent="0.25">
      <c r="A35" s="4" t="str">
        <f>'Discon, Recon, Liens. '!A27</f>
        <v>March, 2022</v>
      </c>
      <c r="B35" s="11" t="s">
        <v>192</v>
      </c>
      <c r="C35" s="11"/>
      <c r="D35" s="70" t="s">
        <v>250</v>
      </c>
      <c r="E35" s="11">
        <v>10</v>
      </c>
      <c r="F35" s="11">
        <v>2</v>
      </c>
      <c r="G35" s="11">
        <v>0</v>
      </c>
      <c r="H35" s="11">
        <v>7</v>
      </c>
      <c r="I35" s="186"/>
      <c r="J35" s="11">
        <v>8</v>
      </c>
      <c r="M35" s="164">
        <v>2337.65</v>
      </c>
      <c r="N35" s="164">
        <v>4831.9800000000005</v>
      </c>
      <c r="O35" s="164">
        <v>0</v>
      </c>
      <c r="P35" s="164">
        <v>5762.7200000000012</v>
      </c>
      <c r="Q35" s="192"/>
      <c r="R35" s="164">
        <v>149.43</v>
      </c>
      <c r="S35" s="4"/>
      <c r="T35" s="4"/>
      <c r="U35" s="164">
        <f>IFERROR(M35/E35,0)</f>
        <v>233.76500000000001</v>
      </c>
      <c r="V35" s="164">
        <f t="shared" ref="V35:Z47" si="14">IFERROR(N35/F35,0)</f>
        <v>2415.9900000000002</v>
      </c>
      <c r="W35" s="164">
        <f t="shared" si="14"/>
        <v>0</v>
      </c>
      <c r="X35" s="164">
        <f t="shared" si="14"/>
        <v>823.24571428571448</v>
      </c>
      <c r="Y35" s="192"/>
      <c r="Z35" s="164">
        <f t="shared" si="14"/>
        <v>18.678750000000001</v>
      </c>
      <c r="AA35" s="4"/>
      <c r="AB35" s="11" t="s">
        <v>192</v>
      </c>
      <c r="AC35" s="11"/>
      <c r="AD35" s="70" t="s">
        <v>250</v>
      </c>
      <c r="AE35" s="24">
        <v>1</v>
      </c>
      <c r="AF35" s="24">
        <v>1</v>
      </c>
      <c r="AG35" s="24">
        <v>0</v>
      </c>
      <c r="AH35" s="24">
        <v>1</v>
      </c>
      <c r="AI35" s="186"/>
      <c r="AJ35" s="24">
        <v>1</v>
      </c>
      <c r="AK35" s="4"/>
      <c r="AL35" s="4"/>
      <c r="AM35" s="204">
        <v>84.57</v>
      </c>
      <c r="AN35" s="204">
        <v>84.57</v>
      </c>
      <c r="AO35" s="204">
        <v>0</v>
      </c>
      <c r="AP35" s="204">
        <v>84.57</v>
      </c>
      <c r="AQ35" s="192"/>
      <c r="AR35" s="204">
        <v>251.69</v>
      </c>
      <c r="AS35" s="4"/>
      <c r="AT35" s="4"/>
      <c r="AU35" s="204">
        <f>IFERROR(AM35/AE35,0)</f>
        <v>84.57</v>
      </c>
      <c r="AV35" s="204">
        <f t="shared" ref="AV35:AX35" si="15">IFERROR(AN35/AF35,0)</f>
        <v>84.57</v>
      </c>
      <c r="AW35" s="204">
        <f t="shared" si="15"/>
        <v>0</v>
      </c>
      <c r="AX35" s="204">
        <f t="shared" si="15"/>
        <v>84.57</v>
      </c>
      <c r="AY35" s="192"/>
      <c r="AZ35" s="204">
        <f>IFERROR(AR35/AJ35,0)</f>
        <v>251.69</v>
      </c>
      <c r="BA35" s="4"/>
    </row>
    <row r="36" spans="1:53" ht="13.2" x14ac:dyDescent="0.25">
      <c r="B36" s="11" t="s">
        <v>192</v>
      </c>
      <c r="C36" s="11"/>
      <c r="D36" s="70" t="s">
        <v>233</v>
      </c>
      <c r="E36" s="11">
        <v>0</v>
      </c>
      <c r="F36" s="11">
        <v>0</v>
      </c>
      <c r="G36" s="11">
        <v>0</v>
      </c>
      <c r="H36" s="11">
        <v>0</v>
      </c>
      <c r="I36" s="186"/>
      <c r="J36" s="11">
        <v>0</v>
      </c>
      <c r="M36" s="163">
        <v>0</v>
      </c>
      <c r="N36" s="163">
        <v>0</v>
      </c>
      <c r="O36" s="163">
        <v>0</v>
      </c>
      <c r="P36" s="163">
        <v>0</v>
      </c>
      <c r="Q36" s="193"/>
      <c r="R36" s="163">
        <v>0</v>
      </c>
      <c r="S36" s="4"/>
      <c r="T36" s="4"/>
      <c r="U36" s="163">
        <f t="shared" ref="U36:U47" si="16">IFERROR(M36/E36,0)</f>
        <v>0</v>
      </c>
      <c r="V36" s="163">
        <f t="shared" si="14"/>
        <v>0</v>
      </c>
      <c r="W36" s="163">
        <f t="shared" si="14"/>
        <v>0</v>
      </c>
      <c r="X36" s="163">
        <f t="shared" si="14"/>
        <v>0</v>
      </c>
      <c r="Y36" s="193"/>
      <c r="Z36" s="163">
        <f t="shared" si="14"/>
        <v>0</v>
      </c>
      <c r="AA36" s="4"/>
      <c r="AB36" s="11" t="s">
        <v>192</v>
      </c>
      <c r="AC36" s="11"/>
      <c r="AD36" s="70" t="s">
        <v>233</v>
      </c>
      <c r="AE36" s="24">
        <v>0</v>
      </c>
      <c r="AF36" s="24">
        <v>2</v>
      </c>
      <c r="AG36" s="24">
        <v>0</v>
      </c>
      <c r="AH36" s="24">
        <v>2</v>
      </c>
      <c r="AI36" s="186"/>
      <c r="AJ36" s="24">
        <v>2</v>
      </c>
      <c r="AK36" s="4"/>
      <c r="AL36" s="4"/>
      <c r="AM36" s="205">
        <v>0</v>
      </c>
      <c r="AN36" s="205">
        <v>46.44</v>
      </c>
      <c r="AO36" s="205">
        <v>0</v>
      </c>
      <c r="AP36" s="205">
        <v>36.93</v>
      </c>
      <c r="AQ36" s="193"/>
      <c r="AR36" s="205">
        <v>58.379999999999995</v>
      </c>
      <c r="AS36" s="4"/>
      <c r="AT36" s="4"/>
      <c r="AU36" s="205">
        <f t="shared" ref="AU36:AU47" si="17">IFERROR(AM36/AE36,0)</f>
        <v>0</v>
      </c>
      <c r="AV36" s="205">
        <f t="shared" ref="AV36:AV47" si="18">IFERROR(AN36/AF36,0)</f>
        <v>23.22</v>
      </c>
      <c r="AW36" s="205">
        <f t="shared" ref="AW36:AW47" si="19">IFERROR(AO36/AG36,0)</f>
        <v>0</v>
      </c>
      <c r="AX36" s="205">
        <f t="shared" ref="AX36:AX47" si="20">IFERROR(AP36/AH36,0)</f>
        <v>18.465</v>
      </c>
      <c r="AY36" s="193"/>
      <c r="AZ36" s="205">
        <f t="shared" ref="AZ36:AZ47" si="21">IFERROR(AR36/AJ36,0)</f>
        <v>29.189999999999998</v>
      </c>
      <c r="BA36" s="4"/>
    </row>
    <row r="37" spans="1:53" ht="13.2" x14ac:dyDescent="0.25">
      <c r="B37" s="11" t="s">
        <v>192</v>
      </c>
      <c r="C37" s="11"/>
      <c r="D37" s="70" t="s">
        <v>234</v>
      </c>
      <c r="E37" s="11">
        <v>0</v>
      </c>
      <c r="F37" s="11">
        <v>0</v>
      </c>
      <c r="G37" s="11">
        <v>0</v>
      </c>
      <c r="H37" s="11">
        <v>0</v>
      </c>
      <c r="I37" s="186"/>
      <c r="J37" s="11">
        <v>0</v>
      </c>
      <c r="M37" s="163">
        <v>0</v>
      </c>
      <c r="N37" s="163">
        <v>0</v>
      </c>
      <c r="O37" s="163">
        <v>0</v>
      </c>
      <c r="P37" s="163">
        <v>0</v>
      </c>
      <c r="Q37" s="193"/>
      <c r="R37" s="163">
        <v>0</v>
      </c>
      <c r="S37" s="4"/>
      <c r="T37" s="4"/>
      <c r="U37" s="163">
        <f t="shared" si="16"/>
        <v>0</v>
      </c>
      <c r="V37" s="163">
        <f t="shared" si="14"/>
        <v>0</v>
      </c>
      <c r="W37" s="163">
        <f t="shared" si="14"/>
        <v>0</v>
      </c>
      <c r="X37" s="163">
        <f t="shared" si="14"/>
        <v>0</v>
      </c>
      <c r="Y37" s="193"/>
      <c r="Z37" s="163">
        <f t="shared" si="14"/>
        <v>0</v>
      </c>
      <c r="AA37" s="4"/>
      <c r="AB37" s="11" t="s">
        <v>192</v>
      </c>
      <c r="AC37" s="11"/>
      <c r="AD37" s="70" t="s">
        <v>234</v>
      </c>
      <c r="AE37" s="24">
        <v>0</v>
      </c>
      <c r="AF37" s="24">
        <v>0</v>
      </c>
      <c r="AG37" s="24">
        <v>2</v>
      </c>
      <c r="AH37" s="24">
        <v>0</v>
      </c>
      <c r="AI37" s="186"/>
      <c r="AJ37" s="24">
        <v>2</v>
      </c>
      <c r="AK37" s="4"/>
      <c r="AL37" s="4"/>
      <c r="AM37" s="205">
        <v>0</v>
      </c>
      <c r="AN37" s="205">
        <v>0</v>
      </c>
      <c r="AO37" s="205">
        <v>797.77</v>
      </c>
      <c r="AP37" s="205">
        <v>0</v>
      </c>
      <c r="AQ37" s="193"/>
      <c r="AR37" s="205">
        <v>10223.36</v>
      </c>
      <c r="AS37" s="4"/>
      <c r="AT37" s="4"/>
      <c r="AU37" s="205">
        <f t="shared" si="17"/>
        <v>0</v>
      </c>
      <c r="AV37" s="205">
        <f t="shared" si="18"/>
        <v>0</v>
      </c>
      <c r="AW37" s="205">
        <f t="shared" si="19"/>
        <v>398.88499999999999</v>
      </c>
      <c r="AX37" s="205">
        <f t="shared" si="20"/>
        <v>0</v>
      </c>
      <c r="AY37" s="193"/>
      <c r="AZ37" s="205">
        <f t="shared" si="21"/>
        <v>5111.68</v>
      </c>
      <c r="BA37" s="4"/>
    </row>
    <row r="38" spans="1:53" ht="13.2" x14ac:dyDescent="0.25">
      <c r="B38" s="11" t="s">
        <v>192</v>
      </c>
      <c r="C38" s="11"/>
      <c r="D38" s="70" t="s">
        <v>235</v>
      </c>
      <c r="E38" s="11">
        <v>4</v>
      </c>
      <c r="F38" s="11">
        <v>0</v>
      </c>
      <c r="G38" s="11">
        <v>0</v>
      </c>
      <c r="H38" s="11">
        <v>2</v>
      </c>
      <c r="I38" s="186"/>
      <c r="J38" s="11">
        <v>2</v>
      </c>
      <c r="M38" s="163">
        <v>1442.71</v>
      </c>
      <c r="N38" s="163">
        <v>0</v>
      </c>
      <c r="O38" s="163">
        <v>0</v>
      </c>
      <c r="P38" s="163">
        <v>1805.02</v>
      </c>
      <c r="Q38" s="193"/>
      <c r="R38" s="163">
        <v>6651.42</v>
      </c>
      <c r="S38" s="4"/>
      <c r="T38" s="4"/>
      <c r="U38" s="163">
        <f t="shared" si="16"/>
        <v>360.67750000000001</v>
      </c>
      <c r="V38" s="163">
        <f t="shared" si="14"/>
        <v>0</v>
      </c>
      <c r="W38" s="163">
        <f t="shared" si="14"/>
        <v>0</v>
      </c>
      <c r="X38" s="163">
        <f t="shared" si="14"/>
        <v>902.51</v>
      </c>
      <c r="Y38" s="193"/>
      <c r="Z38" s="163">
        <f t="shared" si="14"/>
        <v>3325.71</v>
      </c>
      <c r="AA38" s="4"/>
      <c r="AB38" s="11" t="s">
        <v>192</v>
      </c>
      <c r="AC38" s="11"/>
      <c r="AD38" s="70" t="s">
        <v>235</v>
      </c>
      <c r="AE38" s="24">
        <v>0</v>
      </c>
      <c r="AF38" s="24">
        <v>0</v>
      </c>
      <c r="AG38" s="24">
        <v>0</v>
      </c>
      <c r="AH38" s="24">
        <v>0</v>
      </c>
      <c r="AI38" s="186"/>
      <c r="AJ38" s="24">
        <v>0</v>
      </c>
      <c r="AK38" s="4"/>
      <c r="AL38" s="4"/>
      <c r="AM38" s="205">
        <v>0</v>
      </c>
      <c r="AN38" s="205">
        <v>0</v>
      </c>
      <c r="AO38" s="205">
        <v>0</v>
      </c>
      <c r="AP38" s="205">
        <v>0</v>
      </c>
      <c r="AQ38" s="193"/>
      <c r="AR38" s="205">
        <v>0</v>
      </c>
      <c r="AS38" s="4"/>
      <c r="AT38" s="4"/>
      <c r="AU38" s="205">
        <f t="shared" si="17"/>
        <v>0</v>
      </c>
      <c r="AV38" s="205">
        <f t="shared" si="18"/>
        <v>0</v>
      </c>
      <c r="AW38" s="205">
        <f t="shared" si="19"/>
        <v>0</v>
      </c>
      <c r="AX38" s="205">
        <f t="shared" si="20"/>
        <v>0</v>
      </c>
      <c r="AY38" s="193"/>
      <c r="AZ38" s="205">
        <f t="shared" si="21"/>
        <v>0</v>
      </c>
      <c r="BA38" s="4"/>
    </row>
    <row r="39" spans="1:53" ht="13.2" x14ac:dyDescent="0.25">
      <c r="B39" s="11" t="s">
        <v>192</v>
      </c>
      <c r="C39" s="11"/>
      <c r="D39" s="70" t="s">
        <v>236</v>
      </c>
      <c r="E39" s="11">
        <v>0</v>
      </c>
      <c r="F39" s="11">
        <v>0</v>
      </c>
      <c r="G39" s="11">
        <v>0</v>
      </c>
      <c r="H39" s="11">
        <v>0</v>
      </c>
      <c r="I39" s="186"/>
      <c r="J39" s="11">
        <v>0</v>
      </c>
      <c r="M39" s="163">
        <v>0</v>
      </c>
      <c r="N39" s="163">
        <v>0</v>
      </c>
      <c r="O39" s="163">
        <v>0</v>
      </c>
      <c r="P39" s="163">
        <v>0</v>
      </c>
      <c r="Q39" s="193"/>
      <c r="R39" s="163">
        <v>0</v>
      </c>
      <c r="S39" s="4"/>
      <c r="T39" s="4"/>
      <c r="U39" s="163">
        <f t="shared" si="16"/>
        <v>0</v>
      </c>
      <c r="V39" s="163">
        <f t="shared" si="14"/>
        <v>0</v>
      </c>
      <c r="W39" s="163">
        <f t="shared" si="14"/>
        <v>0</v>
      </c>
      <c r="X39" s="163">
        <f t="shared" si="14"/>
        <v>0</v>
      </c>
      <c r="Y39" s="193"/>
      <c r="Z39" s="163">
        <f t="shared" si="14"/>
        <v>0</v>
      </c>
      <c r="AA39" s="4"/>
      <c r="AB39" s="11" t="s">
        <v>192</v>
      </c>
      <c r="AC39" s="11"/>
      <c r="AD39" s="70" t="s">
        <v>236</v>
      </c>
      <c r="AE39" s="24">
        <v>1</v>
      </c>
      <c r="AF39" s="24">
        <v>0</v>
      </c>
      <c r="AG39" s="24">
        <v>0</v>
      </c>
      <c r="AH39" s="24">
        <v>0</v>
      </c>
      <c r="AI39" s="186"/>
      <c r="AJ39" s="24">
        <v>0</v>
      </c>
      <c r="AK39" s="4"/>
      <c r="AL39" s="4"/>
      <c r="AM39" s="205">
        <v>181.05</v>
      </c>
      <c r="AN39" s="205">
        <v>0</v>
      </c>
      <c r="AO39" s="205">
        <v>0</v>
      </c>
      <c r="AP39" s="205">
        <v>0</v>
      </c>
      <c r="AQ39" s="193"/>
      <c r="AR39" s="205">
        <v>0</v>
      </c>
      <c r="AS39" s="4"/>
      <c r="AT39" s="4"/>
      <c r="AU39" s="205">
        <f t="shared" si="17"/>
        <v>181.05</v>
      </c>
      <c r="AV39" s="205">
        <f t="shared" si="18"/>
        <v>0</v>
      </c>
      <c r="AW39" s="205">
        <f t="shared" si="19"/>
        <v>0</v>
      </c>
      <c r="AX39" s="205">
        <f t="shared" si="20"/>
        <v>0</v>
      </c>
      <c r="AY39" s="193"/>
      <c r="AZ39" s="205">
        <f t="shared" si="21"/>
        <v>0</v>
      </c>
      <c r="BA39" s="4"/>
    </row>
    <row r="40" spans="1:53" ht="13.2" x14ac:dyDescent="0.25">
      <c r="B40" s="11" t="s">
        <v>192</v>
      </c>
      <c r="C40" s="11"/>
      <c r="D40" s="70" t="s">
        <v>237</v>
      </c>
      <c r="E40" s="11">
        <v>0</v>
      </c>
      <c r="F40" s="11">
        <v>1</v>
      </c>
      <c r="G40" s="11">
        <v>0</v>
      </c>
      <c r="H40" s="11">
        <v>1</v>
      </c>
      <c r="I40" s="186"/>
      <c r="J40" s="11">
        <v>1</v>
      </c>
      <c r="M40" s="163">
        <v>0</v>
      </c>
      <c r="N40" s="163">
        <v>330.6</v>
      </c>
      <c r="O40" s="163">
        <v>0</v>
      </c>
      <c r="P40" s="163">
        <v>330.6</v>
      </c>
      <c r="Q40" s="193"/>
      <c r="R40" s="163">
        <v>1207.48</v>
      </c>
      <c r="S40" s="4"/>
      <c r="T40" s="4"/>
      <c r="U40" s="163">
        <f t="shared" si="16"/>
        <v>0</v>
      </c>
      <c r="V40" s="163">
        <f t="shared" si="14"/>
        <v>330.6</v>
      </c>
      <c r="W40" s="163">
        <f t="shared" si="14"/>
        <v>0</v>
      </c>
      <c r="X40" s="163">
        <f t="shared" si="14"/>
        <v>330.6</v>
      </c>
      <c r="Y40" s="193"/>
      <c r="Z40" s="163">
        <f t="shared" si="14"/>
        <v>1207.48</v>
      </c>
      <c r="AA40" s="4"/>
      <c r="AB40" s="11" t="s">
        <v>192</v>
      </c>
      <c r="AC40" s="11"/>
      <c r="AD40" s="70" t="s">
        <v>237</v>
      </c>
      <c r="AE40" s="24">
        <v>0</v>
      </c>
      <c r="AF40" s="24">
        <v>0</v>
      </c>
      <c r="AG40" s="24">
        <v>0</v>
      </c>
      <c r="AH40" s="24">
        <v>0</v>
      </c>
      <c r="AI40" s="186"/>
      <c r="AJ40" s="24">
        <v>0</v>
      </c>
      <c r="AK40" s="4"/>
      <c r="AL40" s="4"/>
      <c r="AM40" s="205">
        <v>0</v>
      </c>
      <c r="AN40" s="205">
        <v>0</v>
      </c>
      <c r="AO40" s="205">
        <v>0</v>
      </c>
      <c r="AP40" s="205">
        <v>0</v>
      </c>
      <c r="AQ40" s="193"/>
      <c r="AR40" s="205">
        <v>0</v>
      </c>
      <c r="AS40" s="4"/>
      <c r="AT40" s="4"/>
      <c r="AU40" s="205">
        <f t="shared" si="17"/>
        <v>0</v>
      </c>
      <c r="AV40" s="205">
        <f t="shared" si="18"/>
        <v>0</v>
      </c>
      <c r="AW40" s="205">
        <f t="shared" si="19"/>
        <v>0</v>
      </c>
      <c r="AX40" s="205">
        <f t="shared" si="20"/>
        <v>0</v>
      </c>
      <c r="AY40" s="193"/>
      <c r="AZ40" s="205">
        <f t="shared" si="21"/>
        <v>0</v>
      </c>
      <c r="BA40" s="4"/>
    </row>
    <row r="41" spans="1:53" ht="13.2" x14ac:dyDescent="0.25">
      <c r="B41" s="11" t="s">
        <v>192</v>
      </c>
      <c r="C41" s="11"/>
      <c r="D41" s="70" t="s">
        <v>251</v>
      </c>
      <c r="E41" s="11">
        <v>0</v>
      </c>
      <c r="F41" s="11">
        <v>0</v>
      </c>
      <c r="G41" s="11">
        <v>0</v>
      </c>
      <c r="H41" s="11">
        <v>0</v>
      </c>
      <c r="I41" s="186"/>
      <c r="J41" s="11">
        <v>0</v>
      </c>
      <c r="M41" s="163">
        <v>0</v>
      </c>
      <c r="N41" s="163">
        <v>0</v>
      </c>
      <c r="O41" s="163">
        <v>0</v>
      </c>
      <c r="P41" s="163">
        <v>0</v>
      </c>
      <c r="Q41" s="193"/>
      <c r="R41" s="163">
        <v>0</v>
      </c>
      <c r="S41" s="4"/>
      <c r="T41" s="4"/>
      <c r="U41" s="163">
        <f t="shared" si="16"/>
        <v>0</v>
      </c>
      <c r="V41" s="163">
        <f t="shared" si="14"/>
        <v>0</v>
      </c>
      <c r="W41" s="163">
        <f t="shared" si="14"/>
        <v>0</v>
      </c>
      <c r="X41" s="163">
        <f t="shared" si="14"/>
        <v>0</v>
      </c>
      <c r="Y41" s="193"/>
      <c r="Z41" s="163">
        <f t="shared" si="14"/>
        <v>0</v>
      </c>
      <c r="AA41" s="4"/>
      <c r="AB41" s="11" t="s">
        <v>192</v>
      </c>
      <c r="AC41" s="11"/>
      <c r="AD41" s="70" t="s">
        <v>251</v>
      </c>
      <c r="AE41" s="24">
        <v>0</v>
      </c>
      <c r="AF41" s="24">
        <v>0</v>
      </c>
      <c r="AG41" s="24">
        <v>0</v>
      </c>
      <c r="AH41" s="24">
        <v>0</v>
      </c>
      <c r="AI41" s="186"/>
      <c r="AJ41" s="24">
        <v>2</v>
      </c>
      <c r="AK41" s="4"/>
      <c r="AL41" s="4"/>
      <c r="AM41" s="205">
        <v>0</v>
      </c>
      <c r="AN41" s="205">
        <v>0</v>
      </c>
      <c r="AO41" s="205">
        <v>0</v>
      </c>
      <c r="AP41" s="205">
        <v>0</v>
      </c>
      <c r="AQ41" s="193"/>
      <c r="AR41" s="205">
        <v>12826.09</v>
      </c>
      <c r="AS41" s="4"/>
      <c r="AT41" s="4"/>
      <c r="AU41" s="205">
        <f t="shared" si="17"/>
        <v>0</v>
      </c>
      <c r="AV41" s="205">
        <f t="shared" si="18"/>
        <v>0</v>
      </c>
      <c r="AW41" s="205">
        <f t="shared" si="19"/>
        <v>0</v>
      </c>
      <c r="AX41" s="205">
        <f t="shared" si="20"/>
        <v>0</v>
      </c>
      <c r="AY41" s="193"/>
      <c r="AZ41" s="205">
        <f t="shared" si="21"/>
        <v>6413.0450000000001</v>
      </c>
      <c r="BA41" s="4"/>
    </row>
    <row r="42" spans="1:53" ht="13.2" x14ac:dyDescent="0.25">
      <c r="B42" s="11" t="s">
        <v>192</v>
      </c>
      <c r="C42" s="11"/>
      <c r="D42" s="70" t="s">
        <v>240</v>
      </c>
      <c r="E42" s="11">
        <v>239</v>
      </c>
      <c r="F42" s="11">
        <v>4</v>
      </c>
      <c r="G42" s="11">
        <v>2</v>
      </c>
      <c r="H42" s="11">
        <v>80</v>
      </c>
      <c r="I42" s="186"/>
      <c r="J42" s="11">
        <v>65</v>
      </c>
      <c r="M42" s="163">
        <v>60932.600000000006</v>
      </c>
      <c r="N42" s="163">
        <v>27.43</v>
      </c>
      <c r="O42" s="163">
        <v>55.87</v>
      </c>
      <c r="P42" s="163">
        <v>14033.470000000001</v>
      </c>
      <c r="Q42" s="193"/>
      <c r="R42" s="163">
        <v>56408.569999999985</v>
      </c>
      <c r="S42" s="4"/>
      <c r="T42" s="4"/>
      <c r="U42" s="163">
        <f t="shared" si="16"/>
        <v>254.94811715481174</v>
      </c>
      <c r="V42" s="163">
        <f t="shared" si="14"/>
        <v>6.8574999999999999</v>
      </c>
      <c r="W42" s="163">
        <f t="shared" si="14"/>
        <v>27.934999999999999</v>
      </c>
      <c r="X42" s="163">
        <f t="shared" si="14"/>
        <v>175.41837500000003</v>
      </c>
      <c r="Y42" s="193"/>
      <c r="Z42" s="163">
        <f t="shared" si="14"/>
        <v>867.82415384615365</v>
      </c>
      <c r="AA42" s="4"/>
      <c r="AB42" s="11" t="s">
        <v>192</v>
      </c>
      <c r="AC42" s="11"/>
      <c r="AD42" s="70" t="s">
        <v>240</v>
      </c>
      <c r="AE42" s="24">
        <v>19</v>
      </c>
      <c r="AF42" s="24">
        <v>11</v>
      </c>
      <c r="AG42" s="24">
        <v>5</v>
      </c>
      <c r="AH42" s="24">
        <v>16</v>
      </c>
      <c r="AI42" s="186"/>
      <c r="AJ42" s="24">
        <v>11</v>
      </c>
      <c r="AK42" s="4"/>
      <c r="AL42" s="4"/>
      <c r="AM42" s="205">
        <v>60233.33</v>
      </c>
      <c r="AN42" s="205">
        <v>9681.67</v>
      </c>
      <c r="AO42" s="205">
        <v>12336.35</v>
      </c>
      <c r="AP42" s="205">
        <v>41710.909999999996</v>
      </c>
      <c r="AQ42" s="193"/>
      <c r="AR42" s="205">
        <v>58845.58</v>
      </c>
      <c r="AS42" s="4"/>
      <c r="AT42" s="4"/>
      <c r="AU42" s="205">
        <f t="shared" si="17"/>
        <v>3170.1752631578947</v>
      </c>
      <c r="AV42" s="205">
        <f t="shared" si="18"/>
        <v>880.15181818181816</v>
      </c>
      <c r="AW42" s="205">
        <f t="shared" si="19"/>
        <v>2467.27</v>
      </c>
      <c r="AX42" s="205">
        <f t="shared" si="20"/>
        <v>2606.9318749999998</v>
      </c>
      <c r="AY42" s="193"/>
      <c r="AZ42" s="205">
        <f t="shared" si="21"/>
        <v>5349.5981818181817</v>
      </c>
      <c r="BA42" s="4"/>
    </row>
    <row r="43" spans="1:53" ht="13.2" x14ac:dyDescent="0.25">
      <c r="B43" s="11" t="s">
        <v>192</v>
      </c>
      <c r="C43" s="11"/>
      <c r="D43" s="70" t="s">
        <v>241</v>
      </c>
      <c r="E43" s="11">
        <v>14</v>
      </c>
      <c r="F43" s="11">
        <v>26</v>
      </c>
      <c r="G43" s="11">
        <v>6</v>
      </c>
      <c r="H43" s="11">
        <v>24</v>
      </c>
      <c r="I43" s="186"/>
      <c r="J43" s="11">
        <v>17</v>
      </c>
      <c r="M43" s="163">
        <v>2840.83</v>
      </c>
      <c r="N43" s="163">
        <v>9633.4299999999985</v>
      </c>
      <c r="O43" s="163">
        <v>497.57</v>
      </c>
      <c r="P43" s="163">
        <v>4110.8499999999995</v>
      </c>
      <c r="Q43" s="193"/>
      <c r="R43" s="163">
        <v>14151.699999999999</v>
      </c>
      <c r="S43" s="4"/>
      <c r="T43" s="4"/>
      <c r="U43" s="163">
        <f t="shared" ref="U43" si="22">IFERROR(M43/E43,0)</f>
        <v>202.91642857142855</v>
      </c>
      <c r="V43" s="163">
        <f t="shared" ref="V43" si="23">IFERROR(N43/F43,0)</f>
        <v>370.5165384615384</v>
      </c>
      <c r="W43" s="163">
        <f t="shared" ref="W43" si="24">IFERROR(O43/G43,0)</f>
        <v>82.928333333333327</v>
      </c>
      <c r="X43" s="163">
        <f t="shared" ref="X43" si="25">IFERROR(P43/H43,0)</f>
        <v>171.28541666666663</v>
      </c>
      <c r="Y43" s="193"/>
      <c r="Z43" s="163">
        <f t="shared" ref="Z43" si="26">IFERROR(R43/J43,0)</f>
        <v>832.45294117647052</v>
      </c>
      <c r="AA43" s="4"/>
      <c r="AB43" s="11" t="s">
        <v>192</v>
      </c>
      <c r="AC43" s="11"/>
      <c r="AD43" s="70" t="s">
        <v>241</v>
      </c>
      <c r="AE43" s="24">
        <v>8</v>
      </c>
      <c r="AF43" s="24">
        <v>3</v>
      </c>
      <c r="AG43" s="24">
        <v>0</v>
      </c>
      <c r="AH43" s="24">
        <v>7</v>
      </c>
      <c r="AI43" s="186"/>
      <c r="AJ43" s="24">
        <v>4</v>
      </c>
      <c r="AK43" s="4"/>
      <c r="AL43" s="4"/>
      <c r="AM43" s="205">
        <v>34839.120000000003</v>
      </c>
      <c r="AN43" s="205">
        <v>2031.7399999999998</v>
      </c>
      <c r="AO43" s="205">
        <v>0</v>
      </c>
      <c r="AP43" s="205">
        <v>12957.35</v>
      </c>
      <c r="AQ43" s="193"/>
      <c r="AR43" s="205">
        <v>5616.9399999999987</v>
      </c>
      <c r="AS43" s="4"/>
      <c r="AT43" s="4"/>
      <c r="AU43" s="205">
        <f t="shared" ref="AU43" si="27">IFERROR(AM43/AE43,0)</f>
        <v>4354.8900000000003</v>
      </c>
      <c r="AV43" s="205">
        <f t="shared" ref="AV43" si="28">IFERROR(AN43/AF43,0)</f>
        <v>677.24666666666656</v>
      </c>
      <c r="AW43" s="205">
        <f t="shared" ref="AW43" si="29">IFERROR(AO43/AG43,0)</f>
        <v>0</v>
      </c>
      <c r="AX43" s="205">
        <f t="shared" ref="AX43" si="30">IFERROR(AP43/AH43,0)</f>
        <v>1851.05</v>
      </c>
      <c r="AY43" s="193"/>
      <c r="AZ43" s="205">
        <f t="shared" ref="AZ43" si="31">IFERROR(AR43/AJ43,0)</f>
        <v>1404.2349999999997</v>
      </c>
      <c r="BA43" s="4"/>
    </row>
    <row r="44" spans="1:53" ht="13.2" x14ac:dyDescent="0.25">
      <c r="B44" s="11" t="s">
        <v>192</v>
      </c>
      <c r="C44" s="11"/>
      <c r="D44" s="70" t="s">
        <v>242</v>
      </c>
      <c r="E44" s="11">
        <v>4</v>
      </c>
      <c r="F44" s="11">
        <v>0</v>
      </c>
      <c r="G44" s="11">
        <v>0</v>
      </c>
      <c r="H44" s="11">
        <v>2</v>
      </c>
      <c r="I44" s="186"/>
      <c r="J44" s="11">
        <v>2</v>
      </c>
      <c r="M44" s="163">
        <v>1014.94</v>
      </c>
      <c r="N44" s="163">
        <v>0</v>
      </c>
      <c r="O44" s="163">
        <v>0</v>
      </c>
      <c r="P44" s="163">
        <v>417.16999999999996</v>
      </c>
      <c r="Q44" s="193"/>
      <c r="R44" s="163">
        <v>843</v>
      </c>
      <c r="S44" s="4"/>
      <c r="T44" s="4"/>
      <c r="U44" s="163">
        <f t="shared" si="16"/>
        <v>253.73500000000001</v>
      </c>
      <c r="V44" s="163">
        <f t="shared" si="14"/>
        <v>0</v>
      </c>
      <c r="W44" s="163">
        <f t="shared" si="14"/>
        <v>0</v>
      </c>
      <c r="X44" s="163">
        <f t="shared" si="14"/>
        <v>208.58499999999998</v>
      </c>
      <c r="Y44" s="193"/>
      <c r="Z44" s="163">
        <f t="shared" si="14"/>
        <v>421.5</v>
      </c>
      <c r="AA44" s="4"/>
      <c r="AB44" s="11" t="s">
        <v>192</v>
      </c>
      <c r="AC44" s="11"/>
      <c r="AD44" s="70" t="s">
        <v>242</v>
      </c>
      <c r="AE44" s="24">
        <v>3</v>
      </c>
      <c r="AF44" s="24">
        <v>0</v>
      </c>
      <c r="AG44" s="24">
        <v>0</v>
      </c>
      <c r="AH44" s="24">
        <v>0</v>
      </c>
      <c r="AI44" s="186"/>
      <c r="AJ44" s="24">
        <v>0</v>
      </c>
      <c r="AK44" s="4"/>
      <c r="AL44" s="4"/>
      <c r="AM44" s="205">
        <v>2877.67</v>
      </c>
      <c r="AN44" s="205">
        <v>0</v>
      </c>
      <c r="AO44" s="205">
        <v>0</v>
      </c>
      <c r="AP44" s="205">
        <v>0</v>
      </c>
      <c r="AQ44" s="193"/>
      <c r="AR44" s="205">
        <v>0</v>
      </c>
      <c r="AS44" s="4"/>
      <c r="AT44" s="4"/>
      <c r="AU44" s="205">
        <f t="shared" si="17"/>
        <v>959.22333333333336</v>
      </c>
      <c r="AV44" s="205">
        <f t="shared" si="18"/>
        <v>0</v>
      </c>
      <c r="AW44" s="205">
        <f t="shared" si="19"/>
        <v>0</v>
      </c>
      <c r="AX44" s="205">
        <f t="shared" si="20"/>
        <v>0</v>
      </c>
      <c r="AY44" s="193"/>
      <c r="AZ44" s="205">
        <f t="shared" si="21"/>
        <v>0</v>
      </c>
      <c r="BA44" s="4"/>
    </row>
    <row r="45" spans="1:53" ht="13.2" x14ac:dyDescent="0.25">
      <c r="B45" s="11" t="s">
        <v>192</v>
      </c>
      <c r="C45" s="11"/>
      <c r="D45" s="70" t="s">
        <v>244</v>
      </c>
      <c r="E45" s="11">
        <v>107</v>
      </c>
      <c r="F45" s="11">
        <v>4</v>
      </c>
      <c r="G45" s="11">
        <v>0</v>
      </c>
      <c r="H45" s="11">
        <v>58</v>
      </c>
      <c r="I45" s="186"/>
      <c r="J45" s="11">
        <v>43</v>
      </c>
      <c r="M45" s="163">
        <v>28373.349999999991</v>
      </c>
      <c r="N45" s="163">
        <v>132.14000000000001</v>
      </c>
      <c r="O45" s="163">
        <v>0</v>
      </c>
      <c r="P45" s="163">
        <v>19573.52</v>
      </c>
      <c r="Q45" s="193"/>
      <c r="R45" s="163">
        <v>19831.16</v>
      </c>
      <c r="S45" s="4"/>
      <c r="T45" s="4"/>
      <c r="U45" s="163">
        <f t="shared" si="16"/>
        <v>265.17149532710272</v>
      </c>
      <c r="V45" s="163">
        <f t="shared" si="14"/>
        <v>33.035000000000004</v>
      </c>
      <c r="W45" s="163">
        <f t="shared" si="14"/>
        <v>0</v>
      </c>
      <c r="X45" s="163">
        <f t="shared" si="14"/>
        <v>337.4744827586207</v>
      </c>
      <c r="Y45" s="193"/>
      <c r="Z45" s="163">
        <f t="shared" si="14"/>
        <v>461.18976744186045</v>
      </c>
      <c r="AA45" s="4"/>
      <c r="AB45" s="11" t="s">
        <v>192</v>
      </c>
      <c r="AC45" s="11"/>
      <c r="AD45" s="70" t="s">
        <v>244</v>
      </c>
      <c r="AE45" s="24">
        <v>6</v>
      </c>
      <c r="AF45" s="24">
        <v>2</v>
      </c>
      <c r="AG45" s="24">
        <v>0</v>
      </c>
      <c r="AH45" s="24">
        <v>4</v>
      </c>
      <c r="AI45" s="186"/>
      <c r="AJ45" s="24">
        <v>4</v>
      </c>
      <c r="AK45" s="4"/>
      <c r="AL45" s="4"/>
      <c r="AM45" s="205">
        <v>1179.1299999999999</v>
      </c>
      <c r="AN45" s="205">
        <v>741.53</v>
      </c>
      <c r="AO45" s="205">
        <v>0</v>
      </c>
      <c r="AP45" s="205">
        <v>1241.26</v>
      </c>
      <c r="AQ45" s="193"/>
      <c r="AR45" s="205">
        <v>7209.7300000000005</v>
      </c>
      <c r="AS45" s="4"/>
      <c r="AT45" s="4"/>
      <c r="AU45" s="205">
        <f t="shared" si="17"/>
        <v>196.52166666666665</v>
      </c>
      <c r="AV45" s="205">
        <f t="shared" si="18"/>
        <v>370.76499999999999</v>
      </c>
      <c r="AW45" s="205">
        <f t="shared" si="19"/>
        <v>0</v>
      </c>
      <c r="AX45" s="205">
        <f t="shared" si="20"/>
        <v>310.315</v>
      </c>
      <c r="AY45" s="193"/>
      <c r="AZ45" s="205">
        <f t="shared" si="21"/>
        <v>1802.4325000000001</v>
      </c>
      <c r="BA45" s="4"/>
    </row>
    <row r="46" spans="1:53" ht="13.2" x14ac:dyDescent="0.25">
      <c r="B46" s="11" t="s">
        <v>192</v>
      </c>
      <c r="C46" s="11"/>
      <c r="D46" s="70" t="s">
        <v>245</v>
      </c>
      <c r="E46" s="11">
        <v>4996</v>
      </c>
      <c r="F46" s="11">
        <v>1527</v>
      </c>
      <c r="G46" s="11">
        <v>1217</v>
      </c>
      <c r="H46" s="11">
        <v>2695</v>
      </c>
      <c r="I46" s="186"/>
      <c r="J46" s="11">
        <v>3469</v>
      </c>
      <c r="M46" s="163">
        <v>1392456.2900000024</v>
      </c>
      <c r="N46" s="163">
        <v>358323.04000000015</v>
      </c>
      <c r="O46" s="163">
        <v>338462.31999999989</v>
      </c>
      <c r="P46" s="163">
        <v>781460.5699999989</v>
      </c>
      <c r="Q46" s="193"/>
      <c r="R46" s="163">
        <v>2529948.2500000019</v>
      </c>
      <c r="S46" s="4"/>
      <c r="T46" s="4"/>
      <c r="U46" s="163">
        <f t="shared" si="16"/>
        <v>278.7142293835073</v>
      </c>
      <c r="V46" s="163">
        <f t="shared" si="14"/>
        <v>234.65817943680429</v>
      </c>
      <c r="W46" s="163">
        <f t="shared" si="14"/>
        <v>278.11201314708291</v>
      </c>
      <c r="X46" s="163">
        <f t="shared" si="14"/>
        <v>289.96681632653019</v>
      </c>
      <c r="Y46" s="193"/>
      <c r="Z46" s="163">
        <f t="shared" si="14"/>
        <v>729.30188815220583</v>
      </c>
      <c r="AA46" s="4"/>
      <c r="AB46" s="11" t="s">
        <v>192</v>
      </c>
      <c r="AC46" s="11"/>
      <c r="AD46" s="70" t="s">
        <v>245</v>
      </c>
      <c r="AE46" s="24">
        <v>236</v>
      </c>
      <c r="AF46" s="24">
        <v>96</v>
      </c>
      <c r="AG46" s="24">
        <v>64</v>
      </c>
      <c r="AH46" s="24">
        <v>102</v>
      </c>
      <c r="AI46" s="186"/>
      <c r="AJ46" s="24">
        <v>113</v>
      </c>
      <c r="AK46" s="4"/>
      <c r="AL46" s="4"/>
      <c r="AM46" s="205">
        <v>205706.90999999997</v>
      </c>
      <c r="AN46" s="205">
        <v>84055.260000000024</v>
      </c>
      <c r="AO46" s="205">
        <v>44673.429999999993</v>
      </c>
      <c r="AP46" s="205">
        <v>126456.08</v>
      </c>
      <c r="AQ46" s="193"/>
      <c r="AR46" s="205">
        <v>316113.48000000021</v>
      </c>
      <c r="AS46" s="4"/>
      <c r="AT46" s="4"/>
      <c r="AU46" s="205">
        <f t="shared" si="17"/>
        <v>871.63944915254228</v>
      </c>
      <c r="AV46" s="205">
        <f t="shared" si="18"/>
        <v>875.57562500000029</v>
      </c>
      <c r="AW46" s="205">
        <f t="shared" si="19"/>
        <v>698.02234374999989</v>
      </c>
      <c r="AX46" s="205">
        <f t="shared" si="20"/>
        <v>1239.7654901960784</v>
      </c>
      <c r="AY46" s="193"/>
      <c r="AZ46" s="205">
        <f t="shared" si="21"/>
        <v>2797.4644247787628</v>
      </c>
      <c r="BA46" s="4"/>
    </row>
    <row r="47" spans="1:53" ht="13.2" x14ac:dyDescent="0.25">
      <c r="B47" s="11" t="s">
        <v>192</v>
      </c>
      <c r="C47" s="11"/>
      <c r="D47" s="70" t="s">
        <v>246</v>
      </c>
      <c r="E47" s="11">
        <v>44</v>
      </c>
      <c r="F47" s="11">
        <v>2</v>
      </c>
      <c r="G47" s="11">
        <v>10</v>
      </c>
      <c r="H47" s="11">
        <v>26</v>
      </c>
      <c r="I47" s="186"/>
      <c r="J47" s="11">
        <v>31</v>
      </c>
      <c r="M47" s="163">
        <v>7322.4800000000023</v>
      </c>
      <c r="N47" s="163">
        <v>4415.75</v>
      </c>
      <c r="O47" s="163">
        <v>1991.8500000000001</v>
      </c>
      <c r="P47" s="163">
        <v>12719.779999999999</v>
      </c>
      <c r="Q47" s="193"/>
      <c r="R47" s="163">
        <v>10305.119999999997</v>
      </c>
      <c r="S47" s="4"/>
      <c r="T47" s="4"/>
      <c r="U47" s="163">
        <f t="shared" si="16"/>
        <v>166.42000000000004</v>
      </c>
      <c r="V47" s="163">
        <f t="shared" si="14"/>
        <v>2207.875</v>
      </c>
      <c r="W47" s="163">
        <f t="shared" si="14"/>
        <v>199.185</v>
      </c>
      <c r="X47" s="163">
        <f t="shared" si="14"/>
        <v>489.22230769230765</v>
      </c>
      <c r="Y47" s="193"/>
      <c r="Z47" s="163">
        <f t="shared" si="14"/>
        <v>332.42322580645151</v>
      </c>
      <c r="AA47" s="4"/>
      <c r="AB47" s="11" t="s">
        <v>192</v>
      </c>
      <c r="AC47" s="11"/>
      <c r="AD47" s="70" t="s">
        <v>246</v>
      </c>
      <c r="AE47" s="24">
        <v>7</v>
      </c>
      <c r="AF47" s="24">
        <v>5</v>
      </c>
      <c r="AG47" s="24">
        <v>6</v>
      </c>
      <c r="AH47" s="24">
        <v>6</v>
      </c>
      <c r="AI47" s="186"/>
      <c r="AJ47" s="24">
        <v>11</v>
      </c>
      <c r="AK47" s="4"/>
      <c r="AL47" s="4"/>
      <c r="AM47" s="205">
        <v>8573.24</v>
      </c>
      <c r="AN47" s="205">
        <v>6869.01</v>
      </c>
      <c r="AO47" s="205">
        <v>12574.519999999999</v>
      </c>
      <c r="AP47" s="205">
        <v>14948.289999999999</v>
      </c>
      <c r="AQ47" s="193"/>
      <c r="AR47" s="205">
        <v>55824.27</v>
      </c>
      <c r="AS47" s="4"/>
      <c r="AT47" s="4"/>
      <c r="AU47" s="205">
        <f t="shared" si="17"/>
        <v>1224.7485714285715</v>
      </c>
      <c r="AV47" s="205">
        <f t="shared" si="18"/>
        <v>1373.8020000000001</v>
      </c>
      <c r="AW47" s="205">
        <f t="shared" si="19"/>
        <v>2095.7533333333331</v>
      </c>
      <c r="AX47" s="205">
        <f t="shared" si="20"/>
        <v>2491.3816666666667</v>
      </c>
      <c r="AY47" s="193"/>
      <c r="AZ47" s="205">
        <f t="shared" si="21"/>
        <v>5074.9336363636357</v>
      </c>
      <c r="BA47" s="4"/>
    </row>
    <row r="48" spans="1:53" ht="13.8" thickBot="1" x14ac:dyDescent="0.3">
      <c r="B48" s="11"/>
      <c r="C48" s="11"/>
      <c r="D48" s="70"/>
      <c r="E48" s="11"/>
      <c r="F48" s="11"/>
      <c r="G48" s="11"/>
      <c r="H48" s="11"/>
      <c r="I48" s="186"/>
      <c r="J48" s="11"/>
      <c r="M48" s="92"/>
      <c r="N48" s="11"/>
      <c r="O48" s="11"/>
      <c r="P48" s="11"/>
      <c r="Q48" s="186"/>
      <c r="R48" s="11"/>
      <c r="S48" s="4"/>
      <c r="T48" s="4"/>
      <c r="U48" s="146"/>
      <c r="V48" s="11"/>
      <c r="W48" s="11"/>
      <c r="X48" s="11"/>
      <c r="Y48" s="186"/>
      <c r="Z48" s="11"/>
      <c r="AA48" s="4"/>
      <c r="AB48" s="92"/>
      <c r="AC48" s="92"/>
      <c r="AD48" s="84"/>
      <c r="AE48" s="24"/>
      <c r="AF48" s="24"/>
      <c r="AG48" s="24"/>
      <c r="AH48" s="24"/>
      <c r="AI48" s="186"/>
      <c r="AJ48" s="24"/>
      <c r="AK48" s="4"/>
      <c r="AL48" s="4"/>
      <c r="AM48" s="148"/>
      <c r="AN48" s="24"/>
      <c r="AO48" s="24"/>
      <c r="AP48" s="24"/>
      <c r="AQ48" s="186"/>
      <c r="AR48" s="24"/>
      <c r="AS48" s="4"/>
      <c r="AT48" s="4"/>
      <c r="AU48" s="148"/>
      <c r="AV48" s="24"/>
      <c r="AW48" s="24"/>
      <c r="AX48" s="24"/>
      <c r="AY48" s="186"/>
      <c r="AZ48" s="24"/>
      <c r="BA48" s="4"/>
    </row>
    <row r="49" spans="1:53" ht="13.8" thickBot="1" x14ac:dyDescent="0.3">
      <c r="B49" s="93" t="s">
        <v>150</v>
      </c>
      <c r="C49" s="100"/>
      <c r="D49" s="102"/>
      <c r="E49" s="161">
        <f>SUM(E35:E48)</f>
        <v>5418</v>
      </c>
      <c r="F49" s="161">
        <f>SUM(F35:F48)</f>
        <v>1566</v>
      </c>
      <c r="G49" s="161">
        <f>SUM(G35:G48)</f>
        <v>1235</v>
      </c>
      <c r="H49" s="161">
        <f>SUM(H35:H48)</f>
        <v>2895</v>
      </c>
      <c r="I49" s="190"/>
      <c r="J49" s="162">
        <f>SUM(J35:J48)</f>
        <v>3638</v>
      </c>
      <c r="L49" s="138" t="s">
        <v>151</v>
      </c>
      <c r="M49" s="175">
        <f>SUM(M35:M48)</f>
        <v>1496720.8500000024</v>
      </c>
      <c r="N49" s="194">
        <f>SUM(N35:N48)</f>
        <v>377694.37000000017</v>
      </c>
      <c r="O49" s="206">
        <f>SUM(O35:O48)</f>
        <v>341007.60999999987</v>
      </c>
      <c r="P49" s="206">
        <f>SUM(P35:P48)</f>
        <v>840213.69999999891</v>
      </c>
      <c r="Q49" s="202"/>
      <c r="R49" s="174">
        <f>SUM(R35:R48)</f>
        <v>2639496.1300000018</v>
      </c>
      <c r="S49" s="4"/>
      <c r="T49" s="138" t="s">
        <v>176</v>
      </c>
      <c r="U49" s="173">
        <f>M49/E49</f>
        <v>276.24969545957964</v>
      </c>
      <c r="V49" s="206">
        <f>N49/F49</f>
        <v>241.18414431673062</v>
      </c>
      <c r="W49" s="206">
        <f t="shared" ref="W49:X49" si="32">O49/G49</f>
        <v>276.11952226720638</v>
      </c>
      <c r="X49" s="206">
        <f t="shared" si="32"/>
        <v>290.22925734024142</v>
      </c>
      <c r="Y49" s="202"/>
      <c r="Z49" s="174">
        <f>R49/J49</f>
        <v>725.53494502473939</v>
      </c>
      <c r="AA49" s="4"/>
      <c r="AB49" s="93" t="s">
        <v>150</v>
      </c>
      <c r="AC49" s="100"/>
      <c r="AD49" s="102"/>
      <c r="AE49" s="207">
        <f>SUM(AE35:AE48)</f>
        <v>281</v>
      </c>
      <c r="AF49" s="208">
        <f>SUM(AF35:AF48)</f>
        <v>120</v>
      </c>
      <c r="AG49" s="208">
        <f>SUM(AG35:AG48)</f>
        <v>77</v>
      </c>
      <c r="AH49" s="208">
        <f>SUM(AH35:AH48)</f>
        <v>138</v>
      </c>
      <c r="AI49" s="195"/>
      <c r="AJ49" s="209">
        <f>SUM(AJ35:AJ48)</f>
        <v>150</v>
      </c>
      <c r="AK49" s="4"/>
      <c r="AL49" s="138" t="s">
        <v>151</v>
      </c>
      <c r="AM49" s="200">
        <f>SUM(AM35:AM48)</f>
        <v>313675.01999999996</v>
      </c>
      <c r="AN49" s="201">
        <f>SUM(AN35:AN48)</f>
        <v>103510.22000000002</v>
      </c>
      <c r="AO49" s="201">
        <f>SUM(AO35:AO48)</f>
        <v>70382.069999999992</v>
      </c>
      <c r="AP49" s="201">
        <f>SUM(AP35:AP48)</f>
        <v>197435.39</v>
      </c>
      <c r="AQ49" s="202"/>
      <c r="AR49" s="203">
        <f>SUM(AR35:AR48)</f>
        <v>466969.52000000025</v>
      </c>
      <c r="AS49" s="4"/>
      <c r="AT49" s="138" t="s">
        <v>176</v>
      </c>
      <c r="AU49" s="200">
        <f>AM49/AE49</f>
        <v>1116.2812099644127</v>
      </c>
      <c r="AV49" s="201">
        <f>AN49/AF49</f>
        <v>862.58516666666685</v>
      </c>
      <c r="AW49" s="201">
        <f t="shared" ref="AW49:AZ49" si="33">AO49/AG49</f>
        <v>914.05285714285708</v>
      </c>
      <c r="AX49" s="201">
        <f t="shared" si="33"/>
        <v>1430.691231884058</v>
      </c>
      <c r="AY49" s="202"/>
      <c r="AZ49" s="201">
        <f t="shared" si="33"/>
        <v>3113.1301333333349</v>
      </c>
      <c r="BA49" s="4"/>
    </row>
    <row r="50" spans="1:53" s="4" customFormat="1" ht="13.2" x14ac:dyDescent="0.25"/>
    <row r="51" spans="1:53" ht="15" customHeight="1" x14ac:dyDescent="0.25">
      <c r="B51" s="22"/>
      <c r="C51" s="22"/>
      <c r="D51" s="26"/>
      <c r="E51" s="291" t="str">
        <f>E16</f>
        <v>Number of Residential Customers in Arrears</v>
      </c>
      <c r="F51" s="291"/>
      <c r="G51" s="291"/>
      <c r="H51" s="291"/>
      <c r="I51" s="291"/>
      <c r="J51" s="291"/>
      <c r="K51" s="61"/>
      <c r="L51" s="26"/>
      <c r="M51" s="282" t="str">
        <f>M33</f>
        <v>Residential Arrearage Dollars</v>
      </c>
      <c r="N51" s="283"/>
      <c r="O51" s="283"/>
      <c r="P51" s="283"/>
      <c r="Q51" s="283"/>
      <c r="R51" s="284"/>
      <c r="S51" s="4"/>
      <c r="T51" s="26"/>
      <c r="U51" s="282" t="str">
        <f>U16</f>
        <v>Average Amount of Residential Arrearage Dollars</v>
      </c>
      <c r="V51" s="283"/>
      <c r="W51" s="283"/>
      <c r="X51" s="283"/>
      <c r="Y51" s="283"/>
      <c r="Z51" s="284"/>
      <c r="AA51" s="4"/>
      <c r="AB51" s="4"/>
      <c r="AC51" s="4"/>
      <c r="AD51" s="4"/>
      <c r="AE51" s="293" t="s">
        <v>180</v>
      </c>
      <c r="AF51" s="294"/>
      <c r="AG51" s="294"/>
      <c r="AH51" s="294"/>
      <c r="AI51" s="294"/>
      <c r="AJ51" s="295"/>
      <c r="AK51" s="4"/>
      <c r="AL51" s="147"/>
      <c r="AM51" s="294" t="str">
        <f>AM33</f>
        <v>Non-Residential Arrearage Dollars</v>
      </c>
      <c r="AN51" s="294"/>
      <c r="AO51" s="294"/>
      <c r="AP51" s="294"/>
      <c r="AQ51" s="294"/>
      <c r="AR51" s="295"/>
      <c r="AS51" s="4"/>
      <c r="AT51" s="147"/>
      <c r="AU51" s="293" t="str">
        <f>AU33</f>
        <v>Average Amount of Non-Residential Arrearage Dollars</v>
      </c>
      <c r="AV51" s="294"/>
      <c r="AW51" s="294"/>
      <c r="AX51" s="294"/>
      <c r="AY51" s="294"/>
      <c r="AZ51" s="295"/>
      <c r="BA51" s="4"/>
    </row>
    <row r="52" spans="1:53" ht="13.2" x14ac:dyDescent="0.25">
      <c r="B52" s="10" t="s">
        <v>25</v>
      </c>
      <c r="C52" s="10" t="s">
        <v>104</v>
      </c>
      <c r="D52" s="77" t="s">
        <v>26</v>
      </c>
      <c r="E52" s="23" t="s">
        <v>105</v>
      </c>
      <c r="F52" s="23" t="s">
        <v>106</v>
      </c>
      <c r="G52" s="23" t="s">
        <v>107</v>
      </c>
      <c r="H52" s="23" t="s">
        <v>202</v>
      </c>
      <c r="I52" s="185" t="s">
        <v>108</v>
      </c>
      <c r="J52" s="23" t="s">
        <v>27</v>
      </c>
      <c r="K52" s="25"/>
      <c r="M52" s="23" t="s">
        <v>105</v>
      </c>
      <c r="N52" s="136" t="s">
        <v>106</v>
      </c>
      <c r="O52" s="23" t="s">
        <v>107</v>
      </c>
      <c r="P52" s="23" t="s">
        <v>202</v>
      </c>
      <c r="Q52" s="185" t="s">
        <v>108</v>
      </c>
      <c r="R52" s="23" t="s">
        <v>27</v>
      </c>
      <c r="S52" s="4"/>
      <c r="T52" s="4"/>
      <c r="U52" s="23" t="s">
        <v>105</v>
      </c>
      <c r="V52" s="23" t="s">
        <v>106</v>
      </c>
      <c r="W52" s="23" t="s">
        <v>107</v>
      </c>
      <c r="X52" s="23" t="s">
        <v>202</v>
      </c>
      <c r="Y52" s="185" t="s">
        <v>108</v>
      </c>
      <c r="Z52" s="23" t="s">
        <v>27</v>
      </c>
      <c r="AA52" s="4"/>
      <c r="AB52" s="10" t="s">
        <v>25</v>
      </c>
      <c r="AC52" s="10" t="s">
        <v>104</v>
      </c>
      <c r="AD52" s="77" t="s">
        <v>26</v>
      </c>
      <c r="AE52" s="23" t="s">
        <v>105</v>
      </c>
      <c r="AF52" s="23" t="s">
        <v>106</v>
      </c>
      <c r="AG52" s="23" t="s">
        <v>107</v>
      </c>
      <c r="AH52" s="23" t="s">
        <v>202</v>
      </c>
      <c r="AI52" s="185" t="s">
        <v>108</v>
      </c>
      <c r="AJ52" s="23" t="s">
        <v>27</v>
      </c>
      <c r="AK52" s="4"/>
      <c r="AL52" s="4"/>
      <c r="AM52" s="23" t="s">
        <v>105</v>
      </c>
      <c r="AN52" s="23" t="s">
        <v>106</v>
      </c>
      <c r="AO52" s="23" t="s">
        <v>107</v>
      </c>
      <c r="AP52" s="23" t="s">
        <v>202</v>
      </c>
      <c r="AQ52" s="185" t="s">
        <v>108</v>
      </c>
      <c r="AR52" s="23" t="s">
        <v>27</v>
      </c>
      <c r="AS52" s="4"/>
      <c r="AT52" s="4"/>
      <c r="AU52" s="23" t="s">
        <v>105</v>
      </c>
      <c r="AV52" s="23" t="s">
        <v>106</v>
      </c>
      <c r="AW52" s="23" t="s">
        <v>107</v>
      </c>
      <c r="AX52" s="23" t="s">
        <v>202</v>
      </c>
      <c r="AY52" s="185" t="s">
        <v>108</v>
      </c>
      <c r="AZ52" s="23" t="s">
        <v>27</v>
      </c>
      <c r="BA52" s="4"/>
    </row>
    <row r="53" spans="1:53" ht="13.2" x14ac:dyDescent="0.25">
      <c r="A53" s="4" t="str">
        <f>'Discon, Recon, Liens. '!A38</f>
        <v>March, 2019</v>
      </c>
      <c r="B53" s="11" t="s">
        <v>192</v>
      </c>
      <c r="C53" s="11"/>
      <c r="D53" s="70" t="s">
        <v>250</v>
      </c>
      <c r="E53" s="11">
        <v>38</v>
      </c>
      <c r="F53" s="11">
        <v>2</v>
      </c>
      <c r="G53" s="11">
        <v>2</v>
      </c>
      <c r="H53" s="11">
        <v>8</v>
      </c>
      <c r="I53" s="186"/>
      <c r="J53" s="11">
        <v>2</v>
      </c>
      <c r="M53" s="164">
        <v>6486.42</v>
      </c>
      <c r="N53" s="164">
        <v>5423.74</v>
      </c>
      <c r="O53" s="164">
        <v>106.34</v>
      </c>
      <c r="P53" s="164">
        <v>1164.73</v>
      </c>
      <c r="Q53" s="192"/>
      <c r="R53" s="164">
        <v>31.73</v>
      </c>
      <c r="S53" s="4"/>
      <c r="T53" s="4"/>
      <c r="U53" s="164">
        <f>IFERROR(M53/E53,0)</f>
        <v>170.69526315789474</v>
      </c>
      <c r="V53" s="164">
        <f t="shared" ref="V53:X53" si="34">IFERROR(N53/F53,0)</f>
        <v>2711.87</v>
      </c>
      <c r="W53" s="164">
        <f t="shared" si="34"/>
        <v>53.17</v>
      </c>
      <c r="X53" s="164">
        <f t="shared" si="34"/>
        <v>145.59125</v>
      </c>
      <c r="Y53" s="192"/>
      <c r="Z53" s="164">
        <f>IFERROR(R53/J53,0)</f>
        <v>15.865</v>
      </c>
      <c r="AA53" s="4"/>
      <c r="AB53" s="11" t="s">
        <v>192</v>
      </c>
      <c r="AC53" s="11"/>
      <c r="AD53" s="70" t="s">
        <v>250</v>
      </c>
      <c r="AE53" s="24">
        <v>1</v>
      </c>
      <c r="AF53" s="24">
        <v>0</v>
      </c>
      <c r="AG53" s="24">
        <v>0</v>
      </c>
      <c r="AH53" s="24">
        <v>1</v>
      </c>
      <c r="AI53" s="186"/>
      <c r="AJ53" s="24">
        <v>0</v>
      </c>
      <c r="AK53" s="4"/>
      <c r="AL53" s="4"/>
      <c r="AM53" s="204">
        <v>82.08</v>
      </c>
      <c r="AN53" s="204">
        <v>0</v>
      </c>
      <c r="AO53" s="204">
        <v>0</v>
      </c>
      <c r="AP53" s="204">
        <v>82.08</v>
      </c>
      <c r="AQ53" s="192"/>
      <c r="AR53" s="204">
        <v>0</v>
      </c>
      <c r="AS53" s="4"/>
      <c r="AT53" s="4"/>
      <c r="AU53" s="204">
        <f t="shared" ref="AU53:AX54" si="35">IFERROR(AM53/AE53,0)</f>
        <v>82.08</v>
      </c>
      <c r="AV53" s="204">
        <f t="shared" si="35"/>
        <v>0</v>
      </c>
      <c r="AW53" s="204">
        <f t="shared" si="35"/>
        <v>0</v>
      </c>
      <c r="AX53" s="204">
        <f t="shared" si="35"/>
        <v>82.08</v>
      </c>
      <c r="AY53" s="192"/>
      <c r="AZ53" s="204">
        <f>IFERROR(AR53/AJ53,0)</f>
        <v>0</v>
      </c>
      <c r="BA53" s="4"/>
    </row>
    <row r="54" spans="1:53" ht="13.2" x14ac:dyDescent="0.25">
      <c r="B54" s="11" t="s">
        <v>192</v>
      </c>
      <c r="C54" s="11"/>
      <c r="D54" s="70" t="s">
        <v>234</v>
      </c>
      <c r="E54" s="11">
        <v>0</v>
      </c>
      <c r="F54" s="11">
        <v>0</v>
      </c>
      <c r="G54" s="11">
        <v>0</v>
      </c>
      <c r="H54" s="11">
        <v>0</v>
      </c>
      <c r="I54" s="186"/>
      <c r="J54" s="11">
        <v>0</v>
      </c>
      <c r="M54" s="163">
        <v>0</v>
      </c>
      <c r="N54" s="210">
        <v>0</v>
      </c>
      <c r="O54" s="163">
        <v>0</v>
      </c>
      <c r="P54" s="163">
        <v>0</v>
      </c>
      <c r="Q54" s="193"/>
      <c r="R54" s="163">
        <v>0</v>
      </c>
      <c r="S54" s="4"/>
      <c r="T54" s="4"/>
      <c r="U54" s="163">
        <f t="shared" ref="U54:U63" si="36">IFERROR(M54/E54,0)</f>
        <v>0</v>
      </c>
      <c r="V54" s="163">
        <f t="shared" ref="V54:V63" si="37">IFERROR(N54/F54,0)</f>
        <v>0</v>
      </c>
      <c r="W54" s="163">
        <f t="shared" ref="W54:W63" si="38">IFERROR(O54/G54,0)</f>
        <v>0</v>
      </c>
      <c r="X54" s="163">
        <f t="shared" ref="X54:X63" si="39">IFERROR(P54/H54,0)</f>
        <v>0</v>
      </c>
      <c r="Y54" s="193"/>
      <c r="Z54" s="163">
        <f t="shared" ref="Z54:Z63" si="40">IFERROR(R54/J54,0)</f>
        <v>0</v>
      </c>
      <c r="AA54" s="4"/>
      <c r="AB54" s="11" t="s">
        <v>192</v>
      </c>
      <c r="AC54" s="11"/>
      <c r="AD54" s="70" t="s">
        <v>234</v>
      </c>
      <c r="AE54" s="24">
        <v>0</v>
      </c>
      <c r="AF54" s="24">
        <v>0</v>
      </c>
      <c r="AG54" s="24">
        <v>2</v>
      </c>
      <c r="AH54" s="24">
        <v>0</v>
      </c>
      <c r="AI54" s="186"/>
      <c r="AJ54" s="24">
        <v>2</v>
      </c>
      <c r="AK54" s="4"/>
      <c r="AL54" s="4"/>
      <c r="AM54" s="205">
        <v>0</v>
      </c>
      <c r="AN54" s="205">
        <v>0</v>
      </c>
      <c r="AO54" s="205">
        <v>786.26</v>
      </c>
      <c r="AP54" s="205">
        <v>0</v>
      </c>
      <c r="AQ54" s="193"/>
      <c r="AR54" s="205">
        <v>783.38</v>
      </c>
      <c r="AS54" s="4"/>
      <c r="AT54" s="4"/>
      <c r="AU54" s="205">
        <f t="shared" si="35"/>
        <v>0</v>
      </c>
      <c r="AV54" s="205">
        <f t="shared" si="35"/>
        <v>0</v>
      </c>
      <c r="AW54" s="205">
        <f t="shared" si="35"/>
        <v>393.13</v>
      </c>
      <c r="AX54" s="205">
        <f t="shared" si="35"/>
        <v>0</v>
      </c>
      <c r="AY54" s="193"/>
      <c r="AZ54" s="205">
        <f>IFERROR(AR54/AJ54,0)</f>
        <v>391.69</v>
      </c>
      <c r="BA54" s="4"/>
    </row>
    <row r="55" spans="1:53" ht="13.2" x14ac:dyDescent="0.25">
      <c r="B55" s="11" t="s">
        <v>192</v>
      </c>
      <c r="C55" s="11"/>
      <c r="D55" s="70" t="s">
        <v>235</v>
      </c>
      <c r="E55" s="11">
        <v>4</v>
      </c>
      <c r="F55" s="11">
        <v>0</v>
      </c>
      <c r="G55" s="11">
        <v>0</v>
      </c>
      <c r="H55" s="11">
        <v>2</v>
      </c>
      <c r="I55" s="186"/>
      <c r="J55" s="11">
        <v>2</v>
      </c>
      <c r="M55" s="163">
        <v>550.36</v>
      </c>
      <c r="N55" s="210">
        <v>0</v>
      </c>
      <c r="O55" s="163">
        <v>0</v>
      </c>
      <c r="P55" s="163">
        <v>742.66000000000008</v>
      </c>
      <c r="Q55" s="193"/>
      <c r="R55" s="163">
        <v>2488.17</v>
      </c>
      <c r="S55" s="4"/>
      <c r="T55" s="4"/>
      <c r="U55" s="163">
        <f t="shared" si="36"/>
        <v>137.59</v>
      </c>
      <c r="V55" s="163">
        <f t="shared" si="37"/>
        <v>0</v>
      </c>
      <c r="W55" s="163">
        <f t="shared" si="38"/>
        <v>0</v>
      </c>
      <c r="X55" s="163">
        <f t="shared" si="39"/>
        <v>371.33000000000004</v>
      </c>
      <c r="Y55" s="193"/>
      <c r="Z55" s="163">
        <f t="shared" si="40"/>
        <v>1244.085</v>
      </c>
      <c r="AA55" s="4"/>
      <c r="AB55" s="11" t="s">
        <v>192</v>
      </c>
      <c r="AC55" s="11"/>
      <c r="AD55" s="70" t="s">
        <v>235</v>
      </c>
      <c r="AE55" s="24">
        <v>0</v>
      </c>
      <c r="AF55" s="24">
        <v>0</v>
      </c>
      <c r="AG55" s="24">
        <v>0</v>
      </c>
      <c r="AH55" s="24">
        <v>0</v>
      </c>
      <c r="AI55" s="186"/>
      <c r="AJ55" s="24">
        <v>0</v>
      </c>
      <c r="AK55" s="4"/>
      <c r="AL55" s="4"/>
      <c r="AM55" s="205">
        <v>0</v>
      </c>
      <c r="AN55" s="205">
        <v>0</v>
      </c>
      <c r="AO55" s="205">
        <v>0</v>
      </c>
      <c r="AP55" s="205">
        <v>0</v>
      </c>
      <c r="AQ55" s="193"/>
      <c r="AR55" s="205">
        <v>0</v>
      </c>
      <c r="AS55" s="4"/>
      <c r="AT55" s="4"/>
      <c r="AU55" s="205">
        <f t="shared" ref="AU55:AU63" si="41">IFERROR(AM55/AE55,0)</f>
        <v>0</v>
      </c>
      <c r="AV55" s="205">
        <f t="shared" ref="AV55:AV63" si="42">IFERROR(AN55/AF55,0)</f>
        <v>0</v>
      </c>
      <c r="AW55" s="205">
        <f t="shared" ref="AW55:AW63" si="43">IFERROR(AO55/AG55,0)</f>
        <v>0</v>
      </c>
      <c r="AX55" s="205">
        <f t="shared" ref="AX55:AX63" si="44">IFERROR(AP55/AH55,0)</f>
        <v>0</v>
      </c>
      <c r="AY55" s="193"/>
      <c r="AZ55" s="205">
        <f t="shared" ref="AZ55:AZ63" si="45">IFERROR(AR55/AJ55,0)</f>
        <v>0</v>
      </c>
      <c r="BA55" s="4"/>
    </row>
    <row r="56" spans="1:53" ht="13.2" x14ac:dyDescent="0.25">
      <c r="B56" s="11" t="s">
        <v>192</v>
      </c>
      <c r="C56" s="11"/>
      <c r="D56" s="70" t="s">
        <v>236</v>
      </c>
      <c r="E56" s="11">
        <v>0</v>
      </c>
      <c r="F56" s="11">
        <v>0</v>
      </c>
      <c r="G56" s="11">
        <v>0</v>
      </c>
      <c r="H56" s="11">
        <v>0</v>
      </c>
      <c r="I56" s="186"/>
      <c r="J56" s="11">
        <v>0</v>
      </c>
      <c r="M56" s="163">
        <v>0</v>
      </c>
      <c r="N56" s="210">
        <v>0</v>
      </c>
      <c r="O56" s="163">
        <v>0</v>
      </c>
      <c r="P56" s="163">
        <v>0</v>
      </c>
      <c r="Q56" s="193"/>
      <c r="R56" s="163">
        <v>0</v>
      </c>
      <c r="S56" s="4"/>
      <c r="T56" s="4"/>
      <c r="U56" s="163">
        <f t="shared" si="36"/>
        <v>0</v>
      </c>
      <c r="V56" s="163">
        <f t="shared" si="37"/>
        <v>0</v>
      </c>
      <c r="W56" s="163">
        <f t="shared" si="38"/>
        <v>0</v>
      </c>
      <c r="X56" s="163">
        <f t="shared" si="39"/>
        <v>0</v>
      </c>
      <c r="Y56" s="193"/>
      <c r="Z56" s="163">
        <f t="shared" si="40"/>
        <v>0</v>
      </c>
      <c r="AA56" s="4"/>
      <c r="AB56" s="11" t="s">
        <v>192</v>
      </c>
      <c r="AC56" s="11"/>
      <c r="AD56" s="70" t="s">
        <v>236</v>
      </c>
      <c r="AE56" s="24">
        <v>0</v>
      </c>
      <c r="AF56" s="24">
        <v>0</v>
      </c>
      <c r="AG56" s="24">
        <v>1</v>
      </c>
      <c r="AH56" s="24">
        <v>0</v>
      </c>
      <c r="AI56" s="186"/>
      <c r="AJ56" s="24">
        <v>1</v>
      </c>
      <c r="AK56" s="4"/>
      <c r="AL56" s="4"/>
      <c r="AM56" s="205">
        <v>0</v>
      </c>
      <c r="AN56" s="205">
        <v>0</v>
      </c>
      <c r="AO56" s="205">
        <v>1992.42</v>
      </c>
      <c r="AP56" s="205">
        <v>0</v>
      </c>
      <c r="AQ56" s="193"/>
      <c r="AR56" s="205">
        <v>1239.73</v>
      </c>
      <c r="AS56" s="4"/>
      <c r="AT56" s="4"/>
      <c r="AU56" s="205">
        <f t="shared" si="41"/>
        <v>0</v>
      </c>
      <c r="AV56" s="205">
        <f t="shared" si="42"/>
        <v>0</v>
      </c>
      <c r="AW56" s="205">
        <f t="shared" si="43"/>
        <v>1992.42</v>
      </c>
      <c r="AX56" s="205">
        <f t="shared" si="44"/>
        <v>0</v>
      </c>
      <c r="AY56" s="193"/>
      <c r="AZ56" s="205">
        <f t="shared" si="45"/>
        <v>1239.73</v>
      </c>
      <c r="BA56" s="4"/>
    </row>
    <row r="57" spans="1:53" ht="13.2" x14ac:dyDescent="0.25">
      <c r="B57" s="11" t="s">
        <v>192</v>
      </c>
      <c r="C57" s="11"/>
      <c r="D57" s="70" t="s">
        <v>251</v>
      </c>
      <c r="E57" s="11">
        <v>0</v>
      </c>
      <c r="F57" s="11">
        <v>0</v>
      </c>
      <c r="G57" s="11">
        <v>0</v>
      </c>
      <c r="H57" s="11">
        <v>0</v>
      </c>
      <c r="I57" s="186"/>
      <c r="J57" s="11">
        <v>0</v>
      </c>
      <c r="M57" s="163">
        <v>0</v>
      </c>
      <c r="N57" s="210">
        <v>0</v>
      </c>
      <c r="O57" s="163">
        <v>0</v>
      </c>
      <c r="P57" s="163">
        <v>0</v>
      </c>
      <c r="Q57" s="193"/>
      <c r="R57" s="163">
        <v>0</v>
      </c>
      <c r="S57" s="4"/>
      <c r="T57" s="4"/>
      <c r="U57" s="163">
        <f t="shared" si="36"/>
        <v>0</v>
      </c>
      <c r="V57" s="163">
        <f t="shared" si="37"/>
        <v>0</v>
      </c>
      <c r="W57" s="163">
        <f t="shared" si="38"/>
        <v>0</v>
      </c>
      <c r="X57" s="163">
        <f t="shared" si="39"/>
        <v>0</v>
      </c>
      <c r="Y57" s="193"/>
      <c r="Z57" s="163">
        <f t="shared" si="40"/>
        <v>0</v>
      </c>
      <c r="AA57" s="4"/>
      <c r="AB57" s="11" t="s">
        <v>192</v>
      </c>
      <c r="AC57" s="11"/>
      <c r="AD57" s="70" t="s">
        <v>251</v>
      </c>
      <c r="AE57" s="24">
        <v>0</v>
      </c>
      <c r="AF57" s="24">
        <v>0</v>
      </c>
      <c r="AG57" s="24">
        <v>0</v>
      </c>
      <c r="AH57" s="24">
        <v>0</v>
      </c>
      <c r="AI57" s="186"/>
      <c r="AJ57" s="24">
        <v>2</v>
      </c>
      <c r="AK57" s="4"/>
      <c r="AL57" s="4"/>
      <c r="AM57" s="205">
        <v>0</v>
      </c>
      <c r="AN57" s="205">
        <v>0</v>
      </c>
      <c r="AO57" s="205">
        <v>0</v>
      </c>
      <c r="AP57" s="205">
        <v>0</v>
      </c>
      <c r="AQ57" s="193"/>
      <c r="AR57" s="205">
        <v>12826.09</v>
      </c>
      <c r="AS57" s="4"/>
      <c r="AT57" s="4"/>
      <c r="AU57" s="205">
        <f t="shared" si="41"/>
        <v>0</v>
      </c>
      <c r="AV57" s="205">
        <f t="shared" si="42"/>
        <v>0</v>
      </c>
      <c r="AW57" s="205">
        <f t="shared" si="43"/>
        <v>0</v>
      </c>
      <c r="AX57" s="205">
        <f t="shared" si="44"/>
        <v>0</v>
      </c>
      <c r="AY57" s="193"/>
      <c r="AZ57" s="205">
        <f t="shared" si="45"/>
        <v>6413.0450000000001</v>
      </c>
      <c r="BA57" s="4"/>
    </row>
    <row r="58" spans="1:53" ht="13.2" x14ac:dyDescent="0.25">
      <c r="B58" s="11" t="s">
        <v>192</v>
      </c>
      <c r="C58" s="11"/>
      <c r="D58" s="70" t="s">
        <v>240</v>
      </c>
      <c r="E58" s="11">
        <v>349</v>
      </c>
      <c r="F58" s="11">
        <v>10</v>
      </c>
      <c r="G58" s="11">
        <v>5</v>
      </c>
      <c r="H58" s="11">
        <v>66</v>
      </c>
      <c r="I58" s="186"/>
      <c r="J58" s="11">
        <v>51</v>
      </c>
      <c r="M58" s="163">
        <v>67178.749999999971</v>
      </c>
      <c r="N58" s="210">
        <v>412.53</v>
      </c>
      <c r="O58" s="163">
        <v>1162.1100000000001</v>
      </c>
      <c r="P58" s="163">
        <v>20887.2</v>
      </c>
      <c r="Q58" s="193"/>
      <c r="R58" s="163">
        <v>18883.88</v>
      </c>
      <c r="S58" s="4"/>
      <c r="T58" s="4"/>
      <c r="U58" s="163">
        <f t="shared" si="36"/>
        <v>192.48925501432657</v>
      </c>
      <c r="V58" s="163">
        <f t="shared" si="37"/>
        <v>41.253</v>
      </c>
      <c r="W58" s="163">
        <f t="shared" si="38"/>
        <v>232.42200000000003</v>
      </c>
      <c r="X58" s="163">
        <f t="shared" si="39"/>
        <v>316.4727272727273</v>
      </c>
      <c r="Y58" s="193"/>
      <c r="Z58" s="163">
        <f t="shared" si="40"/>
        <v>370.27215686274513</v>
      </c>
      <c r="AA58" s="4"/>
      <c r="AB58" s="11" t="s">
        <v>192</v>
      </c>
      <c r="AC58" s="11"/>
      <c r="AD58" s="70" t="s">
        <v>240</v>
      </c>
      <c r="AE58" s="24">
        <v>17</v>
      </c>
      <c r="AF58" s="24">
        <v>5</v>
      </c>
      <c r="AG58" s="24">
        <v>1</v>
      </c>
      <c r="AH58" s="24">
        <v>9</v>
      </c>
      <c r="AI58" s="186"/>
      <c r="AJ58" s="24">
        <v>10</v>
      </c>
      <c r="AK58" s="4"/>
      <c r="AL58" s="4"/>
      <c r="AM58" s="205">
        <v>15442.88</v>
      </c>
      <c r="AN58" s="205">
        <v>2012.06</v>
      </c>
      <c r="AO58" s="205">
        <v>320.88</v>
      </c>
      <c r="AP58" s="205">
        <v>6277.45</v>
      </c>
      <c r="AQ58" s="193"/>
      <c r="AR58" s="205">
        <v>21859.919999999998</v>
      </c>
      <c r="AS58" s="4"/>
      <c r="AT58" s="4"/>
      <c r="AU58" s="205">
        <f t="shared" si="41"/>
        <v>908.40470588235291</v>
      </c>
      <c r="AV58" s="205">
        <f t="shared" si="42"/>
        <v>402.41199999999998</v>
      </c>
      <c r="AW58" s="205">
        <f t="shared" si="43"/>
        <v>320.88</v>
      </c>
      <c r="AX58" s="205">
        <f t="shared" si="44"/>
        <v>697.49444444444441</v>
      </c>
      <c r="AY58" s="193"/>
      <c r="AZ58" s="205">
        <f t="shared" si="45"/>
        <v>2185.9919999999997</v>
      </c>
      <c r="BA58" s="4"/>
    </row>
    <row r="59" spans="1:53" ht="13.2" x14ac:dyDescent="0.25">
      <c r="B59" s="11" t="s">
        <v>192</v>
      </c>
      <c r="C59" s="11"/>
      <c r="D59" s="70" t="s">
        <v>241</v>
      </c>
      <c r="E59" s="11">
        <v>18</v>
      </c>
      <c r="F59" s="11">
        <v>24</v>
      </c>
      <c r="G59" s="11">
        <v>4</v>
      </c>
      <c r="H59" s="11">
        <v>12</v>
      </c>
      <c r="I59" s="186"/>
      <c r="J59" s="11">
        <v>7</v>
      </c>
      <c r="M59" s="163">
        <v>4955.45</v>
      </c>
      <c r="N59" s="210">
        <v>5507.49</v>
      </c>
      <c r="O59" s="163">
        <v>315.66000000000003</v>
      </c>
      <c r="P59" s="163">
        <v>2388.67</v>
      </c>
      <c r="Q59" s="193"/>
      <c r="R59" s="163">
        <v>7365.1999999999989</v>
      </c>
      <c r="S59" s="4"/>
      <c r="T59" s="4"/>
      <c r="U59" s="163">
        <f t="shared" si="36"/>
        <v>275.30277777777775</v>
      </c>
      <c r="V59" s="163">
        <f t="shared" si="37"/>
        <v>229.47874999999999</v>
      </c>
      <c r="W59" s="163">
        <f t="shared" si="38"/>
        <v>78.915000000000006</v>
      </c>
      <c r="X59" s="163">
        <f t="shared" si="39"/>
        <v>199.05583333333334</v>
      </c>
      <c r="Y59" s="193"/>
      <c r="Z59" s="163">
        <f t="shared" si="40"/>
        <v>1052.1714285714284</v>
      </c>
      <c r="AA59" s="4"/>
      <c r="AB59" s="11" t="s">
        <v>192</v>
      </c>
      <c r="AC59" s="11"/>
      <c r="AD59" s="70" t="s">
        <v>241</v>
      </c>
      <c r="AE59" s="24">
        <v>2</v>
      </c>
      <c r="AF59" s="24">
        <v>2</v>
      </c>
      <c r="AG59" s="24">
        <v>0</v>
      </c>
      <c r="AH59" s="24">
        <v>1</v>
      </c>
      <c r="AI59" s="186"/>
      <c r="AJ59" s="24">
        <v>1</v>
      </c>
      <c r="AK59" s="4"/>
      <c r="AL59" s="4"/>
      <c r="AM59" s="205">
        <v>149.33000000000001</v>
      </c>
      <c r="AN59" s="205">
        <v>641.76</v>
      </c>
      <c r="AO59" s="205">
        <v>0</v>
      </c>
      <c r="AP59" s="205">
        <v>320.88</v>
      </c>
      <c r="AQ59" s="193"/>
      <c r="AR59" s="205">
        <v>317.77</v>
      </c>
      <c r="AS59" s="4"/>
      <c r="AT59" s="4"/>
      <c r="AU59" s="205">
        <f t="shared" si="41"/>
        <v>74.665000000000006</v>
      </c>
      <c r="AV59" s="205">
        <f t="shared" si="42"/>
        <v>320.88</v>
      </c>
      <c r="AW59" s="205">
        <f t="shared" si="43"/>
        <v>0</v>
      </c>
      <c r="AX59" s="205">
        <f t="shared" si="44"/>
        <v>320.88</v>
      </c>
      <c r="AY59" s="193"/>
      <c r="AZ59" s="205">
        <f t="shared" si="45"/>
        <v>317.77</v>
      </c>
      <c r="BA59" s="4"/>
    </row>
    <row r="60" spans="1:53" ht="13.2" x14ac:dyDescent="0.25">
      <c r="B60" s="11" t="s">
        <v>192</v>
      </c>
      <c r="C60" s="11"/>
      <c r="D60" s="70" t="s">
        <v>242</v>
      </c>
      <c r="E60" s="11">
        <v>4</v>
      </c>
      <c r="F60" s="11">
        <v>0</v>
      </c>
      <c r="G60" s="11">
        <v>0</v>
      </c>
      <c r="H60" s="11">
        <v>2</v>
      </c>
      <c r="I60" s="186"/>
      <c r="J60" s="11">
        <v>0</v>
      </c>
      <c r="M60" s="163">
        <v>1255.8400000000001</v>
      </c>
      <c r="N60" s="210">
        <v>0</v>
      </c>
      <c r="O60" s="163">
        <v>0</v>
      </c>
      <c r="P60" s="163">
        <v>472.12</v>
      </c>
      <c r="Q60" s="193"/>
      <c r="R60" s="163">
        <v>0</v>
      </c>
      <c r="S60" s="4"/>
      <c r="T60" s="4"/>
      <c r="U60" s="163">
        <f t="shared" si="36"/>
        <v>313.96000000000004</v>
      </c>
      <c r="V60" s="163">
        <f t="shared" si="37"/>
        <v>0</v>
      </c>
      <c r="W60" s="163">
        <f t="shared" si="38"/>
        <v>0</v>
      </c>
      <c r="X60" s="163">
        <f t="shared" si="39"/>
        <v>236.06</v>
      </c>
      <c r="Y60" s="193"/>
      <c r="Z60" s="163">
        <f t="shared" si="40"/>
        <v>0</v>
      </c>
      <c r="AA60" s="4"/>
      <c r="AB60" s="11" t="s">
        <v>192</v>
      </c>
      <c r="AC60" s="11"/>
      <c r="AD60" s="70" t="s">
        <v>242</v>
      </c>
      <c r="AE60" s="24">
        <v>0</v>
      </c>
      <c r="AF60" s="24">
        <v>0</v>
      </c>
      <c r="AG60" s="24">
        <v>2</v>
      </c>
      <c r="AH60" s="24">
        <v>0</v>
      </c>
      <c r="AI60" s="186"/>
      <c r="AJ60" s="24">
        <v>2</v>
      </c>
      <c r="AK60" s="4"/>
      <c r="AL60" s="4"/>
      <c r="AM60" s="205">
        <v>0</v>
      </c>
      <c r="AN60" s="205">
        <v>0</v>
      </c>
      <c r="AO60" s="205">
        <v>246.82</v>
      </c>
      <c r="AP60" s="205">
        <v>0</v>
      </c>
      <c r="AQ60" s="193"/>
      <c r="AR60" s="205">
        <v>76.789999999999992</v>
      </c>
      <c r="AS60" s="4"/>
      <c r="AT60" s="4"/>
      <c r="AU60" s="205">
        <f t="shared" si="41"/>
        <v>0</v>
      </c>
      <c r="AV60" s="205">
        <f t="shared" si="42"/>
        <v>0</v>
      </c>
      <c r="AW60" s="205">
        <f t="shared" si="43"/>
        <v>123.41</v>
      </c>
      <c r="AX60" s="205">
        <f t="shared" si="44"/>
        <v>0</v>
      </c>
      <c r="AY60" s="193"/>
      <c r="AZ60" s="205">
        <f t="shared" si="45"/>
        <v>38.394999999999996</v>
      </c>
      <c r="BA60" s="4"/>
    </row>
    <row r="61" spans="1:53" ht="13.2" x14ac:dyDescent="0.25">
      <c r="B61" s="11" t="s">
        <v>192</v>
      </c>
      <c r="C61" s="11"/>
      <c r="D61" s="70" t="s">
        <v>244</v>
      </c>
      <c r="E61" s="11">
        <v>74</v>
      </c>
      <c r="F61" s="11">
        <v>4</v>
      </c>
      <c r="G61" s="11">
        <v>0</v>
      </c>
      <c r="H61" s="11">
        <v>30</v>
      </c>
      <c r="I61" s="186"/>
      <c r="J61" s="11">
        <v>17</v>
      </c>
      <c r="M61" s="163">
        <v>13933.12</v>
      </c>
      <c r="N61" s="210">
        <v>479.28999999999996</v>
      </c>
      <c r="O61" s="163">
        <v>0</v>
      </c>
      <c r="P61" s="163">
        <v>4914.42</v>
      </c>
      <c r="Q61" s="193"/>
      <c r="R61" s="163">
        <v>1951.73</v>
      </c>
      <c r="S61" s="4"/>
      <c r="T61" s="4"/>
      <c r="U61" s="163">
        <f t="shared" si="36"/>
        <v>188.28540540540541</v>
      </c>
      <c r="V61" s="163">
        <f t="shared" si="37"/>
        <v>119.82249999999999</v>
      </c>
      <c r="W61" s="163">
        <f t="shared" si="38"/>
        <v>0</v>
      </c>
      <c r="X61" s="163">
        <f t="shared" si="39"/>
        <v>163.81399999999999</v>
      </c>
      <c r="Y61" s="193"/>
      <c r="Z61" s="163">
        <f t="shared" si="40"/>
        <v>114.80764705882353</v>
      </c>
      <c r="AA61" s="4"/>
      <c r="AB61" s="11" t="s">
        <v>192</v>
      </c>
      <c r="AC61" s="11"/>
      <c r="AD61" s="70" t="s">
        <v>244</v>
      </c>
      <c r="AE61" s="24">
        <v>1</v>
      </c>
      <c r="AF61" s="24">
        <v>2</v>
      </c>
      <c r="AG61" s="24">
        <v>2</v>
      </c>
      <c r="AH61" s="24">
        <v>2</v>
      </c>
      <c r="AI61" s="186"/>
      <c r="AJ61" s="24">
        <v>0</v>
      </c>
      <c r="AK61" s="4"/>
      <c r="AL61" s="4"/>
      <c r="AM61" s="205">
        <v>320.88</v>
      </c>
      <c r="AN61" s="205">
        <v>1039.74</v>
      </c>
      <c r="AO61" s="205">
        <v>814.8900000000001</v>
      </c>
      <c r="AP61" s="205">
        <v>7383.7199999999993</v>
      </c>
      <c r="AQ61" s="193"/>
      <c r="AR61" s="205">
        <v>0</v>
      </c>
      <c r="AS61" s="4"/>
      <c r="AT61" s="4"/>
      <c r="AU61" s="205">
        <f t="shared" si="41"/>
        <v>320.88</v>
      </c>
      <c r="AV61" s="205">
        <f t="shared" si="42"/>
        <v>519.87</v>
      </c>
      <c r="AW61" s="205">
        <f t="shared" si="43"/>
        <v>407.44500000000005</v>
      </c>
      <c r="AX61" s="205">
        <f t="shared" si="44"/>
        <v>3691.8599999999997</v>
      </c>
      <c r="AY61" s="193"/>
      <c r="AZ61" s="205">
        <f t="shared" si="45"/>
        <v>0</v>
      </c>
      <c r="BA61" s="4"/>
    </row>
    <row r="62" spans="1:53" ht="13.2" x14ac:dyDescent="0.25">
      <c r="B62" s="11" t="s">
        <v>192</v>
      </c>
      <c r="C62" s="11"/>
      <c r="D62" s="70" t="s">
        <v>245</v>
      </c>
      <c r="E62" s="11">
        <v>4984</v>
      </c>
      <c r="F62" s="11">
        <v>1255</v>
      </c>
      <c r="G62" s="11">
        <v>1002</v>
      </c>
      <c r="H62" s="11">
        <v>2033</v>
      </c>
      <c r="I62" s="186"/>
      <c r="J62" s="11">
        <v>2304</v>
      </c>
      <c r="M62" s="163">
        <v>1290650.0799999998</v>
      </c>
      <c r="N62" s="210">
        <v>307303.78999999992</v>
      </c>
      <c r="O62" s="163">
        <v>216467.86000000019</v>
      </c>
      <c r="P62" s="163">
        <v>353709.04999999906</v>
      </c>
      <c r="Q62" s="193"/>
      <c r="R62" s="163">
        <v>610858.63000000024</v>
      </c>
      <c r="S62" s="4"/>
      <c r="T62" s="4"/>
      <c r="U62" s="163">
        <f t="shared" si="36"/>
        <v>258.95868378812196</v>
      </c>
      <c r="V62" s="163">
        <f t="shared" si="37"/>
        <v>244.86357768924296</v>
      </c>
      <c r="W62" s="163">
        <f t="shared" si="38"/>
        <v>216.03578842315389</v>
      </c>
      <c r="X62" s="163">
        <f t="shared" si="39"/>
        <v>173.98379242498723</v>
      </c>
      <c r="Y62" s="193"/>
      <c r="Z62" s="163">
        <f t="shared" si="40"/>
        <v>265.12961371527786</v>
      </c>
      <c r="AA62" s="4"/>
      <c r="AB62" s="11" t="s">
        <v>192</v>
      </c>
      <c r="AC62" s="11"/>
      <c r="AD62" s="70" t="s">
        <v>245</v>
      </c>
      <c r="AE62" s="24">
        <v>204</v>
      </c>
      <c r="AF62" s="24">
        <v>54</v>
      </c>
      <c r="AG62" s="24">
        <v>41</v>
      </c>
      <c r="AH62" s="24">
        <v>99</v>
      </c>
      <c r="AI62" s="186"/>
      <c r="AJ62" s="24">
        <v>111</v>
      </c>
      <c r="AK62" s="4"/>
      <c r="AL62" s="4"/>
      <c r="AM62" s="205">
        <v>176554.58999999991</v>
      </c>
      <c r="AN62" s="205">
        <v>161430.92000000001</v>
      </c>
      <c r="AO62" s="205">
        <v>50758.250000000015</v>
      </c>
      <c r="AP62" s="205">
        <v>89916.209999999992</v>
      </c>
      <c r="AQ62" s="193"/>
      <c r="AR62" s="205">
        <v>233852.06</v>
      </c>
      <c r="AS62" s="4"/>
      <c r="AT62" s="4"/>
      <c r="AU62" s="205">
        <f t="shared" si="41"/>
        <v>865.46367647058776</v>
      </c>
      <c r="AV62" s="205">
        <f t="shared" si="42"/>
        <v>2989.4614814814818</v>
      </c>
      <c r="AW62" s="205">
        <f t="shared" si="43"/>
        <v>1238.0060975609761</v>
      </c>
      <c r="AX62" s="205">
        <f t="shared" si="44"/>
        <v>908.24454545454535</v>
      </c>
      <c r="AY62" s="193"/>
      <c r="AZ62" s="205">
        <f t="shared" si="45"/>
        <v>2106.7753153153153</v>
      </c>
      <c r="BA62" s="4"/>
    </row>
    <row r="63" spans="1:53" ht="13.2" x14ac:dyDescent="0.25">
      <c r="B63" s="11" t="s">
        <v>192</v>
      </c>
      <c r="C63" s="11"/>
      <c r="D63" s="70" t="s">
        <v>246</v>
      </c>
      <c r="E63" s="11">
        <v>17</v>
      </c>
      <c r="F63" s="11">
        <v>7</v>
      </c>
      <c r="G63" s="11">
        <v>12</v>
      </c>
      <c r="H63" s="11">
        <v>8</v>
      </c>
      <c r="I63" s="186"/>
      <c r="J63" s="11">
        <v>17</v>
      </c>
      <c r="M63" s="163">
        <v>4164.8899999999994</v>
      </c>
      <c r="N63" s="210">
        <v>1178.0999999999999</v>
      </c>
      <c r="O63" s="163">
        <v>948.1099999999999</v>
      </c>
      <c r="P63" s="163">
        <v>177.09</v>
      </c>
      <c r="Q63" s="193"/>
      <c r="R63" s="163">
        <v>3283.87</v>
      </c>
      <c r="S63" s="4"/>
      <c r="T63" s="4"/>
      <c r="U63" s="163">
        <f t="shared" si="36"/>
        <v>244.99352941176468</v>
      </c>
      <c r="V63" s="163">
        <f t="shared" si="37"/>
        <v>168.29999999999998</v>
      </c>
      <c r="W63" s="163">
        <f t="shared" si="38"/>
        <v>79.009166666666658</v>
      </c>
      <c r="X63" s="163">
        <f t="shared" si="39"/>
        <v>22.13625</v>
      </c>
      <c r="Y63" s="193"/>
      <c r="Z63" s="163">
        <f t="shared" si="40"/>
        <v>193.16882352941175</v>
      </c>
      <c r="AA63" s="4"/>
      <c r="AB63" s="11" t="s">
        <v>192</v>
      </c>
      <c r="AC63" s="11"/>
      <c r="AD63" s="70" t="s">
        <v>246</v>
      </c>
      <c r="AE63" s="24">
        <v>5</v>
      </c>
      <c r="AF63" s="24">
        <v>4</v>
      </c>
      <c r="AG63" s="24">
        <v>0</v>
      </c>
      <c r="AH63" s="24">
        <v>6</v>
      </c>
      <c r="AI63" s="186"/>
      <c r="AJ63" s="24">
        <v>9</v>
      </c>
      <c r="AK63" s="4"/>
      <c r="AL63" s="4"/>
      <c r="AM63" s="205">
        <v>1013.72</v>
      </c>
      <c r="AN63" s="205">
        <v>5741.76</v>
      </c>
      <c r="AO63" s="205">
        <v>0</v>
      </c>
      <c r="AP63" s="205">
        <v>14325.07</v>
      </c>
      <c r="AQ63" s="193"/>
      <c r="AR63" s="205">
        <v>24800.339999999997</v>
      </c>
      <c r="AS63" s="4"/>
      <c r="AT63" s="4"/>
      <c r="AU63" s="205">
        <f t="shared" si="41"/>
        <v>202.744</v>
      </c>
      <c r="AV63" s="205">
        <f t="shared" si="42"/>
        <v>1435.44</v>
      </c>
      <c r="AW63" s="205">
        <f t="shared" si="43"/>
        <v>0</v>
      </c>
      <c r="AX63" s="205">
        <f t="shared" si="44"/>
        <v>2387.5116666666668</v>
      </c>
      <c r="AY63" s="193"/>
      <c r="AZ63" s="205">
        <f t="shared" si="45"/>
        <v>2755.5933333333328</v>
      </c>
      <c r="BA63" s="4"/>
    </row>
    <row r="64" spans="1:53" ht="13.8" thickBot="1" x14ac:dyDescent="0.3">
      <c r="B64" s="11"/>
      <c r="C64" s="11"/>
      <c r="D64" s="70"/>
      <c r="E64" s="11"/>
      <c r="F64" s="11"/>
      <c r="G64" s="11"/>
      <c r="H64" s="11"/>
      <c r="I64" s="186"/>
      <c r="J64" s="11"/>
      <c r="M64" s="92"/>
      <c r="N64" s="137"/>
      <c r="O64" s="11"/>
      <c r="P64" s="11"/>
      <c r="Q64" s="186"/>
      <c r="R64" s="11"/>
      <c r="S64" s="4"/>
      <c r="T64" s="4"/>
      <c r="U64" s="146"/>
      <c r="V64" s="11"/>
      <c r="W64" s="11"/>
      <c r="X64" s="11"/>
      <c r="Y64" s="186"/>
      <c r="Z64" s="11"/>
      <c r="AA64" s="4"/>
      <c r="AB64" s="92"/>
      <c r="AC64" s="92"/>
      <c r="AD64" s="84"/>
      <c r="AE64" s="24"/>
      <c r="AF64" s="24"/>
      <c r="AG64" s="24"/>
      <c r="AH64" s="24"/>
      <c r="AI64" s="186"/>
      <c r="AJ64" s="24"/>
      <c r="AK64" s="4"/>
      <c r="AL64" s="4"/>
      <c r="AM64" s="148"/>
      <c r="AN64" s="24"/>
      <c r="AO64" s="24"/>
      <c r="AP64" s="24"/>
      <c r="AQ64" s="186"/>
      <c r="AR64" s="24"/>
      <c r="AS64" s="4"/>
      <c r="AT64" s="4"/>
      <c r="AU64" s="148"/>
      <c r="AV64" s="24"/>
      <c r="AW64" s="24"/>
      <c r="AX64" s="24"/>
      <c r="AY64" s="186"/>
      <c r="AZ64" s="24"/>
      <c r="BA64" s="4"/>
    </row>
    <row r="65" spans="2:61" ht="13.8" thickBot="1" x14ac:dyDescent="0.3">
      <c r="B65" s="93" t="s">
        <v>150</v>
      </c>
      <c r="C65" s="100"/>
      <c r="D65" s="102"/>
      <c r="E65" s="161">
        <f t="shared" ref="E65:J65" si="46">SUM(E53:E64)</f>
        <v>5488</v>
      </c>
      <c r="F65" s="161">
        <f t="shared" si="46"/>
        <v>1302</v>
      </c>
      <c r="G65" s="161">
        <f t="shared" si="46"/>
        <v>1025</v>
      </c>
      <c r="H65" s="161">
        <f t="shared" si="46"/>
        <v>2161</v>
      </c>
      <c r="I65" s="190"/>
      <c r="J65" s="162">
        <f t="shared" si="46"/>
        <v>2400</v>
      </c>
      <c r="L65" s="138" t="s">
        <v>151</v>
      </c>
      <c r="M65" s="175">
        <f t="shared" ref="M65:R65" si="47">SUM(M53:M64)</f>
        <v>1389174.9099999997</v>
      </c>
      <c r="N65" s="194">
        <f t="shared" si="47"/>
        <v>320304.93999999989</v>
      </c>
      <c r="O65" s="206">
        <f t="shared" si="47"/>
        <v>219000.08000000016</v>
      </c>
      <c r="P65" s="206">
        <f t="shared" si="47"/>
        <v>384455.93999999907</v>
      </c>
      <c r="Q65" s="202"/>
      <c r="R65" s="174">
        <f t="shared" si="47"/>
        <v>644863.2100000002</v>
      </c>
      <c r="S65" s="4"/>
      <c r="T65" s="138" t="s">
        <v>176</v>
      </c>
      <c r="U65" s="173">
        <f>M65/E65</f>
        <v>253.12953899416902</v>
      </c>
      <c r="V65" s="206">
        <f>N65/F65</f>
        <v>246.00993855606751</v>
      </c>
      <c r="W65" s="206">
        <f t="shared" ref="W65:Z65" si="48">O65/G65</f>
        <v>213.65861463414649</v>
      </c>
      <c r="X65" s="206">
        <f t="shared" si="48"/>
        <v>177.90649699213284</v>
      </c>
      <c r="Y65" s="202"/>
      <c r="Z65" s="174">
        <f t="shared" si="48"/>
        <v>268.69300416666675</v>
      </c>
      <c r="AA65" s="4"/>
      <c r="AB65" s="93" t="s">
        <v>150</v>
      </c>
      <c r="AC65" s="100"/>
      <c r="AD65" s="102"/>
      <c r="AE65" s="207">
        <f t="shared" ref="AE65:AH65" si="49">SUM(AE53:AE64)</f>
        <v>230</v>
      </c>
      <c r="AF65" s="208">
        <f t="shared" si="49"/>
        <v>67</v>
      </c>
      <c r="AG65" s="208">
        <f t="shared" si="49"/>
        <v>49</v>
      </c>
      <c r="AH65" s="208">
        <f t="shared" si="49"/>
        <v>118</v>
      </c>
      <c r="AI65" s="195"/>
      <c r="AJ65" s="209">
        <f>SUM(AJ53:AJ64)</f>
        <v>138</v>
      </c>
      <c r="AK65" s="4"/>
      <c r="AL65" s="138" t="s">
        <v>151</v>
      </c>
      <c r="AM65" s="200">
        <f>SUM(AM53:AM64)</f>
        <v>193563.47999999989</v>
      </c>
      <c r="AN65" s="201">
        <f>SUM(AN53:AN64)</f>
        <v>170866.24000000002</v>
      </c>
      <c r="AO65" s="201">
        <f>SUM(AO53:AO64)</f>
        <v>54919.520000000019</v>
      </c>
      <c r="AP65" s="201">
        <f>SUM(AP53:AP64)</f>
        <v>118305.41</v>
      </c>
      <c r="AQ65" s="202"/>
      <c r="AR65" s="203">
        <f t="shared" ref="AR65" si="50">SUM(AR53:AR64)</f>
        <v>295756.07999999996</v>
      </c>
      <c r="AS65" s="4"/>
      <c r="AT65" s="138" t="s">
        <v>176</v>
      </c>
      <c r="AU65" s="200">
        <f>AM65/AE65</f>
        <v>841.58034782608649</v>
      </c>
      <c r="AV65" s="201">
        <f t="shared" ref="AV65:AZ65" si="51">AN65/AF65</f>
        <v>2550.2423880597016</v>
      </c>
      <c r="AW65" s="201">
        <f t="shared" si="51"/>
        <v>1120.8065306122453</v>
      </c>
      <c r="AX65" s="201">
        <f t="shared" si="51"/>
        <v>1002.5882203389831</v>
      </c>
      <c r="AY65" s="202"/>
      <c r="AZ65" s="203">
        <f t="shared" si="51"/>
        <v>2143.16</v>
      </c>
      <c r="BA65" s="4"/>
    </row>
    <row r="66" spans="2:61" s="4" customFormat="1" x14ac:dyDescent="0.3">
      <c r="AF66"/>
    </row>
    <row r="67" spans="2:61" hidden="1" x14ac:dyDescent="0.3">
      <c r="AZ67" s="4"/>
      <c r="BA67" s="4"/>
      <c r="BI67" s="4"/>
    </row>
    <row r="68" spans="2:61" x14ac:dyDescent="0.3"/>
    <row r="69" spans="2:61" x14ac:dyDescent="0.3"/>
    <row r="70" spans="2:61" x14ac:dyDescent="0.3"/>
    <row r="71" spans="2:61" x14ac:dyDescent="0.3"/>
    <row r="72" spans="2:61" x14ac:dyDescent="0.3"/>
    <row r="73" spans="2:61" x14ac:dyDescent="0.3"/>
    <row r="74" spans="2:61" x14ac:dyDescent="0.3"/>
    <row r="75" spans="2:61" x14ac:dyDescent="0.3"/>
    <row r="76" spans="2:61" x14ac:dyDescent="0.3"/>
    <row r="77" spans="2:61" x14ac:dyDescent="0.3"/>
  </sheetData>
  <mergeCells count="20">
    <mergeCell ref="AE16:AJ16"/>
    <mergeCell ref="AM16:AR16"/>
    <mergeCell ref="AM33:AR33"/>
    <mergeCell ref="AM51:AR51"/>
    <mergeCell ref="AU16:AZ16"/>
    <mergeCell ref="AU33:AZ33"/>
    <mergeCell ref="AU51:AZ51"/>
    <mergeCell ref="E51:J51"/>
    <mergeCell ref="AE33:AJ33"/>
    <mergeCell ref="AE51:AJ51"/>
    <mergeCell ref="M33:R33"/>
    <mergeCell ref="M51:R51"/>
    <mergeCell ref="U33:Z33"/>
    <mergeCell ref="U51:Z51"/>
    <mergeCell ref="U16:Z16"/>
    <mergeCell ref="A2:E3"/>
    <mergeCell ref="E16:J16"/>
    <mergeCell ref="H2:O3"/>
    <mergeCell ref="E33:J3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16"/>
  <sheetViews>
    <sheetView zoomScale="80" zoomScaleNormal="80" zoomScaleSheetLayoutView="40" zoomScalePageLayoutView="55" workbookViewId="0">
      <selection activeCell="H24" sqref="H24:H28"/>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3" width="8.88671875" hidden="1"/>
    <col min="16384" max="16384" width="25.109375" hidden="1" customWidth="1"/>
  </cols>
  <sheetData>
    <row r="1" spans="1:30" ht="15" thickBot="1" x14ac:dyDescent="0.35">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5">
      <c r="A2" s="296" t="s">
        <v>29</v>
      </c>
      <c r="B2" s="297"/>
      <c r="C2" s="297"/>
      <c r="D2" s="298"/>
      <c r="E2" s="103"/>
      <c r="F2" s="103"/>
      <c r="G2" s="103"/>
      <c r="H2" s="103"/>
      <c r="I2" s="4"/>
      <c r="J2" s="4"/>
      <c r="L2" s="299" t="s">
        <v>31</v>
      </c>
      <c r="M2" s="300"/>
      <c r="N2" s="301"/>
      <c r="O2" s="19"/>
      <c r="P2" s="19"/>
      <c r="Q2" s="19"/>
      <c r="R2" s="4"/>
      <c r="S2" s="4"/>
      <c r="T2" s="4"/>
      <c r="V2" s="299" t="s">
        <v>33</v>
      </c>
      <c r="W2" s="300"/>
      <c r="X2" s="300"/>
      <c r="Y2" s="301"/>
      <c r="Z2" s="19"/>
      <c r="AA2" s="19"/>
      <c r="AB2" s="19"/>
      <c r="AC2" s="4"/>
      <c r="AD2" s="4"/>
    </row>
    <row r="3" spans="1:30" x14ac:dyDescent="0.3">
      <c r="A3" s="149"/>
      <c r="B3" s="149"/>
      <c r="C3" s="149"/>
      <c r="D3" s="149"/>
      <c r="E3" s="103"/>
      <c r="F3" s="103"/>
      <c r="G3" s="103"/>
      <c r="H3" s="103"/>
      <c r="I3" s="4"/>
      <c r="J3" s="4"/>
      <c r="L3" s="150"/>
      <c r="M3" s="64"/>
      <c r="N3" s="64"/>
      <c r="O3" s="19"/>
      <c r="P3" s="19"/>
      <c r="Q3" s="19"/>
      <c r="R3" s="4"/>
      <c r="S3" s="4"/>
      <c r="T3" s="4"/>
      <c r="V3" s="150"/>
      <c r="W3" s="64"/>
      <c r="X3" s="64"/>
      <c r="Y3" s="64"/>
      <c r="Z3" s="19"/>
      <c r="AA3" s="19"/>
      <c r="AB3" s="19"/>
      <c r="AC3" s="4"/>
      <c r="AD3" s="4"/>
    </row>
    <row r="4" spans="1:30" ht="14.4" customHeight="1" x14ac:dyDescent="0.3">
      <c r="A4" s="6" t="s">
        <v>172</v>
      </c>
      <c r="B4" s="62"/>
      <c r="C4" s="62"/>
      <c r="D4" s="62"/>
      <c r="E4" s="62"/>
      <c r="F4" s="6"/>
      <c r="G4" s="6"/>
      <c r="H4" s="6"/>
      <c r="I4" s="4"/>
      <c r="J4" s="4"/>
      <c r="L4" s="258" t="s">
        <v>255</v>
      </c>
      <c r="M4" s="259"/>
      <c r="N4" s="259"/>
      <c r="O4" s="259"/>
      <c r="P4" s="259"/>
      <c r="Q4" s="259"/>
      <c r="R4" s="259"/>
      <c r="S4" s="259"/>
      <c r="T4" s="4"/>
      <c r="V4" s="50" t="s">
        <v>214</v>
      </c>
      <c r="W4" s="4"/>
      <c r="X4" s="4"/>
      <c r="Y4" s="4"/>
      <c r="Z4" s="4"/>
      <c r="AA4" s="4"/>
      <c r="AB4" s="4"/>
      <c r="AC4" s="4"/>
      <c r="AD4" s="4"/>
    </row>
    <row r="5" spans="1:30" x14ac:dyDescent="0.3">
      <c r="B5" s="4"/>
      <c r="C5" s="4"/>
      <c r="D5" s="4"/>
      <c r="E5" s="4"/>
      <c r="F5" s="4"/>
      <c r="G5" s="4"/>
      <c r="H5" s="4"/>
      <c r="I5" s="4"/>
      <c r="J5" s="4"/>
      <c r="L5" s="258"/>
      <c r="M5" s="259"/>
      <c r="N5" s="259"/>
      <c r="O5" s="259"/>
      <c r="P5" s="259"/>
      <c r="Q5" s="259"/>
      <c r="R5" s="259"/>
      <c r="S5" s="259"/>
      <c r="T5" s="4"/>
      <c r="V5" s="50"/>
      <c r="W5" s="4"/>
      <c r="X5" s="4"/>
      <c r="Y5" s="4"/>
      <c r="Z5" s="4"/>
      <c r="AA5" s="4"/>
      <c r="AB5" s="4"/>
      <c r="AC5" s="4"/>
      <c r="AD5" s="4"/>
    </row>
    <row r="6" spans="1:30" x14ac:dyDescent="0.3">
      <c r="A6" s="4" t="s">
        <v>217</v>
      </c>
      <c r="B6" s="4"/>
      <c r="C6" s="4"/>
      <c r="D6" s="4"/>
      <c r="E6" s="4"/>
      <c r="F6" s="4"/>
      <c r="G6" s="4"/>
      <c r="H6" s="4"/>
      <c r="I6" s="4"/>
      <c r="J6" s="4"/>
      <c r="L6" s="258"/>
      <c r="M6" s="259"/>
      <c r="N6" s="259"/>
      <c r="O6" s="259"/>
      <c r="P6" s="259"/>
      <c r="Q6" s="259"/>
      <c r="R6" s="259"/>
      <c r="S6" s="259"/>
      <c r="T6" s="4"/>
      <c r="V6" s="89" t="s">
        <v>155</v>
      </c>
      <c r="W6" s="4" t="s">
        <v>183</v>
      </c>
      <c r="X6" s="4"/>
      <c r="Y6" s="4"/>
      <c r="Z6" s="4"/>
      <c r="AA6" s="4"/>
      <c r="AB6" s="4"/>
      <c r="AC6" s="4"/>
      <c r="AD6" s="4"/>
    </row>
    <row r="7" spans="1:30" x14ac:dyDescent="0.3">
      <c r="B7" s="4"/>
      <c r="C7" s="4"/>
      <c r="D7" s="4"/>
      <c r="E7" s="4"/>
      <c r="F7" s="4"/>
      <c r="G7" s="4"/>
      <c r="H7" s="4"/>
      <c r="I7" s="4"/>
      <c r="J7" s="4"/>
      <c r="L7" s="258"/>
      <c r="M7" s="259"/>
      <c r="N7" s="259"/>
      <c r="O7" s="259"/>
      <c r="P7" s="259"/>
      <c r="Q7" s="259"/>
      <c r="R7" s="259"/>
      <c r="S7" s="259"/>
      <c r="T7" s="4"/>
      <c r="V7" s="50"/>
      <c r="W7" s="4" t="s">
        <v>184</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3">
      <c r="B9" s="4"/>
      <c r="C9" s="4"/>
      <c r="D9" s="4"/>
      <c r="E9" s="4"/>
      <c r="F9" s="4"/>
      <c r="G9" s="4"/>
      <c r="H9" s="4"/>
      <c r="I9" s="4"/>
      <c r="J9" s="115" t="s">
        <v>125</v>
      </c>
      <c r="L9" s="50"/>
      <c r="M9" s="4"/>
      <c r="N9" s="4"/>
      <c r="O9" s="4"/>
      <c r="P9" s="4"/>
      <c r="Q9" s="4"/>
      <c r="R9" s="4"/>
      <c r="S9" s="4"/>
      <c r="T9" s="115" t="s">
        <v>125</v>
      </c>
      <c r="V9" s="50"/>
      <c r="W9" s="4"/>
      <c r="X9" s="4"/>
      <c r="Y9" s="4"/>
      <c r="Z9" s="4"/>
      <c r="AA9" s="4"/>
      <c r="AB9" s="4"/>
      <c r="AC9" s="4"/>
      <c r="AD9" s="4"/>
    </row>
    <row r="10" spans="1:30" x14ac:dyDescent="0.3">
      <c r="A10" s="132" t="str">
        <f>Arrearages!A16</f>
        <v>City of Elizabeth</v>
      </c>
      <c r="B10" s="4"/>
      <c r="C10" s="4"/>
      <c r="D10" s="4"/>
      <c r="E10" s="4"/>
      <c r="F10" s="4"/>
      <c r="H10" s="4"/>
      <c r="I10" s="4"/>
      <c r="L10" s="50"/>
      <c r="M10" s="4"/>
      <c r="N10" s="4"/>
      <c r="O10" s="4"/>
      <c r="V10" s="50"/>
      <c r="W10" s="4"/>
      <c r="AB10" s="4"/>
      <c r="AC10" s="4"/>
      <c r="AD10" s="4"/>
    </row>
    <row r="11" spans="1:30" ht="79.5" customHeight="1" x14ac:dyDescent="0.3">
      <c r="A11" s="55" t="str">
        <f>Arrearages!A18</f>
        <v>March, 2023</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3">
      <c r="A12" s="55"/>
      <c r="B12" s="11"/>
      <c r="C12" s="11" t="s">
        <v>192</v>
      </c>
      <c r="D12" s="11"/>
      <c r="E12" s="160">
        <v>0</v>
      </c>
      <c r="F12" s="11">
        <v>0</v>
      </c>
      <c r="G12" s="164">
        <f>ROUND(IFERROR(I12/J12,0),2)</f>
        <v>0</v>
      </c>
      <c r="H12" s="164">
        <v>0</v>
      </c>
      <c r="I12" s="164">
        <f>IFERROR(H12/F12,0)</f>
        <v>0</v>
      </c>
      <c r="J12" s="11">
        <v>0</v>
      </c>
      <c r="L12" s="11">
        <v>0</v>
      </c>
      <c r="M12" s="164">
        <v>0</v>
      </c>
      <c r="N12" s="164">
        <f t="shared" ref="N12" si="0">ROUND(IFERROR(M12/L12,0),2)</f>
        <v>0</v>
      </c>
      <c r="O12" s="11" t="s">
        <v>191</v>
      </c>
      <c r="P12" s="11" t="s">
        <v>191</v>
      </c>
      <c r="Q12" s="11" t="s">
        <v>191</v>
      </c>
      <c r="R12" s="11" t="s">
        <v>191</v>
      </c>
      <c r="S12" s="11" t="s">
        <v>191</v>
      </c>
      <c r="T12" s="11" t="s">
        <v>191</v>
      </c>
      <c r="V12" s="11">
        <v>0</v>
      </c>
      <c r="W12" s="164">
        <v>0</v>
      </c>
      <c r="X12" s="164">
        <f>IFERROR(W12/V12,0)</f>
        <v>0</v>
      </c>
      <c r="Y12" s="11">
        <v>0</v>
      </c>
      <c r="Z12" s="164">
        <v>0</v>
      </c>
      <c r="AA12" s="164">
        <f>IFERROR(Z12/Y12,0)</f>
        <v>0</v>
      </c>
      <c r="AB12" s="11">
        <v>14</v>
      </c>
      <c r="AC12" s="164">
        <v>307.40999999999997</v>
      </c>
      <c r="AD12" s="164">
        <f>IFERROR(AC12/AB12,0)</f>
        <v>21.95785714285714</v>
      </c>
    </row>
    <row r="13" spans="1:30" x14ac:dyDescent="0.3">
      <c r="A13" s="55"/>
      <c r="B13" s="11"/>
      <c r="C13" s="11" t="s">
        <v>192</v>
      </c>
      <c r="D13" s="11"/>
      <c r="E13" s="160" t="s">
        <v>236</v>
      </c>
      <c r="F13" s="11">
        <v>0</v>
      </c>
      <c r="G13" s="163">
        <f t="shared" ref="G13:G19" si="1">ROUND(IFERROR(I13/J13,0),2)</f>
        <v>0</v>
      </c>
      <c r="H13" s="163">
        <v>0</v>
      </c>
      <c r="I13" s="163">
        <f t="shared" ref="I13:I19" si="2">IFERROR(H13/F13,0)</f>
        <v>0</v>
      </c>
      <c r="J13" s="11">
        <v>0</v>
      </c>
      <c r="L13" s="11">
        <v>0</v>
      </c>
      <c r="M13" s="163">
        <v>0</v>
      </c>
      <c r="N13" s="163">
        <f t="shared" ref="N13:N19" si="3">ROUND(IFERROR(M13/L13,0),2)</f>
        <v>0</v>
      </c>
      <c r="O13" s="11" t="s">
        <v>191</v>
      </c>
      <c r="P13" s="11" t="s">
        <v>191</v>
      </c>
      <c r="Q13" s="11" t="s">
        <v>191</v>
      </c>
      <c r="R13" s="11" t="s">
        <v>191</v>
      </c>
      <c r="S13" s="11" t="s">
        <v>191</v>
      </c>
      <c r="T13" s="11" t="s">
        <v>191</v>
      </c>
      <c r="V13" s="11">
        <v>0</v>
      </c>
      <c r="W13" s="163">
        <v>0</v>
      </c>
      <c r="X13" s="163">
        <f t="shared" ref="X13:X19" si="4">IFERROR(W13/V13,0)</f>
        <v>0</v>
      </c>
      <c r="Y13" s="11">
        <v>0</v>
      </c>
      <c r="Z13" s="163">
        <v>0</v>
      </c>
      <c r="AA13" s="163">
        <f t="shared" ref="AA13:AA19" si="5">IFERROR(Z13/Y13,0)</f>
        <v>0</v>
      </c>
      <c r="AB13" s="11">
        <v>0</v>
      </c>
      <c r="AC13" s="163">
        <v>0</v>
      </c>
      <c r="AD13" s="163">
        <f t="shared" ref="AD13:AD19" si="6">IFERROR(AC13/AB13,0)</f>
        <v>0</v>
      </c>
    </row>
    <row r="14" spans="1:30" x14ac:dyDescent="0.3">
      <c r="A14" s="55"/>
      <c r="B14" s="11"/>
      <c r="C14" s="11" t="s">
        <v>192</v>
      </c>
      <c r="D14" s="11"/>
      <c r="E14" s="160" t="s">
        <v>240</v>
      </c>
      <c r="F14" s="11">
        <v>2</v>
      </c>
      <c r="G14" s="163">
        <f t="shared" si="1"/>
        <v>50.41</v>
      </c>
      <c r="H14" s="163">
        <v>1411.44</v>
      </c>
      <c r="I14" s="163">
        <f t="shared" si="2"/>
        <v>705.72</v>
      </c>
      <c r="J14" s="11">
        <v>14</v>
      </c>
      <c r="L14" s="11">
        <v>1</v>
      </c>
      <c r="M14" s="163">
        <v>808.1</v>
      </c>
      <c r="N14" s="163">
        <f t="shared" si="3"/>
        <v>808.1</v>
      </c>
      <c r="O14" s="11" t="s">
        <v>191</v>
      </c>
      <c r="P14" s="11" t="s">
        <v>191</v>
      </c>
      <c r="Q14" s="11" t="s">
        <v>191</v>
      </c>
      <c r="R14" s="11" t="s">
        <v>191</v>
      </c>
      <c r="S14" s="11" t="s">
        <v>191</v>
      </c>
      <c r="T14" s="11" t="s">
        <v>191</v>
      </c>
      <c r="V14" s="11">
        <v>0</v>
      </c>
      <c r="W14" s="163">
        <v>0</v>
      </c>
      <c r="X14" s="163">
        <f t="shared" si="4"/>
        <v>0</v>
      </c>
      <c r="Y14" s="11">
        <v>0</v>
      </c>
      <c r="Z14" s="163">
        <v>0</v>
      </c>
      <c r="AA14" s="163">
        <f t="shared" si="5"/>
        <v>0</v>
      </c>
      <c r="AB14" s="11">
        <v>129</v>
      </c>
      <c r="AC14" s="163">
        <v>2284.23</v>
      </c>
      <c r="AD14" s="163">
        <f t="shared" si="6"/>
        <v>17.70720930232558</v>
      </c>
    </row>
    <row r="15" spans="1:30" x14ac:dyDescent="0.3">
      <c r="A15" s="55"/>
      <c r="B15" s="11"/>
      <c r="C15" s="11" t="s">
        <v>192</v>
      </c>
      <c r="D15" s="11"/>
      <c r="E15" s="160" t="s">
        <v>241</v>
      </c>
      <c r="F15" s="11">
        <v>1</v>
      </c>
      <c r="G15" s="163">
        <f t="shared" si="1"/>
        <v>327.3</v>
      </c>
      <c r="H15" s="163">
        <v>3927.56</v>
      </c>
      <c r="I15" s="163">
        <f t="shared" si="2"/>
        <v>3927.56</v>
      </c>
      <c r="J15" s="11">
        <v>12</v>
      </c>
      <c r="L15" s="11">
        <v>0</v>
      </c>
      <c r="M15" s="163">
        <v>0</v>
      </c>
      <c r="N15" s="163">
        <f t="shared" si="3"/>
        <v>0</v>
      </c>
      <c r="O15" s="11" t="s">
        <v>191</v>
      </c>
      <c r="P15" s="11" t="s">
        <v>191</v>
      </c>
      <c r="Q15" s="11" t="s">
        <v>191</v>
      </c>
      <c r="R15" s="11" t="s">
        <v>191</v>
      </c>
      <c r="S15" s="11" t="s">
        <v>191</v>
      </c>
      <c r="T15" s="11" t="s">
        <v>191</v>
      </c>
      <c r="V15" s="11">
        <v>0</v>
      </c>
      <c r="W15" s="163">
        <v>0</v>
      </c>
      <c r="X15" s="163">
        <f t="shared" si="4"/>
        <v>0</v>
      </c>
      <c r="Y15" s="11">
        <v>0</v>
      </c>
      <c r="Z15" s="163">
        <v>0</v>
      </c>
      <c r="AA15" s="163">
        <f t="shared" si="5"/>
        <v>0</v>
      </c>
      <c r="AB15" s="11">
        <v>40</v>
      </c>
      <c r="AC15" s="163">
        <v>302.24</v>
      </c>
      <c r="AD15" s="163">
        <f t="shared" si="6"/>
        <v>7.556</v>
      </c>
    </row>
    <row r="16" spans="1:30" x14ac:dyDescent="0.3">
      <c r="A16" s="55"/>
      <c r="B16" s="11"/>
      <c r="C16" s="11" t="s">
        <v>192</v>
      </c>
      <c r="D16" s="11"/>
      <c r="E16" s="160" t="s">
        <v>244</v>
      </c>
      <c r="F16" s="11">
        <v>0</v>
      </c>
      <c r="G16" s="163">
        <f t="shared" si="1"/>
        <v>0</v>
      </c>
      <c r="H16" s="163">
        <v>0</v>
      </c>
      <c r="I16" s="163">
        <f t="shared" si="2"/>
        <v>0</v>
      </c>
      <c r="J16" s="11">
        <v>0</v>
      </c>
      <c r="L16" s="11">
        <v>0</v>
      </c>
      <c r="M16" s="163">
        <v>0</v>
      </c>
      <c r="N16" s="163">
        <f t="shared" si="3"/>
        <v>0</v>
      </c>
      <c r="O16" s="11" t="s">
        <v>191</v>
      </c>
      <c r="P16" s="11" t="s">
        <v>191</v>
      </c>
      <c r="Q16" s="11" t="s">
        <v>191</v>
      </c>
      <c r="R16" s="11" t="s">
        <v>191</v>
      </c>
      <c r="S16" s="11" t="s">
        <v>191</v>
      </c>
      <c r="T16" s="11" t="s">
        <v>191</v>
      </c>
      <c r="V16" s="11">
        <v>0</v>
      </c>
      <c r="W16" s="163">
        <v>0</v>
      </c>
      <c r="X16" s="163">
        <f t="shared" si="4"/>
        <v>0</v>
      </c>
      <c r="Y16" s="11">
        <v>0</v>
      </c>
      <c r="Z16" s="163">
        <v>0</v>
      </c>
      <c r="AA16" s="163">
        <f t="shared" si="5"/>
        <v>0</v>
      </c>
      <c r="AB16" s="11">
        <v>78</v>
      </c>
      <c r="AC16" s="163">
        <v>361.51</v>
      </c>
      <c r="AD16" s="163">
        <f t="shared" si="6"/>
        <v>4.6347435897435894</v>
      </c>
    </row>
    <row r="17" spans="1:30" x14ac:dyDescent="0.3">
      <c r="A17" s="55"/>
      <c r="B17" s="11"/>
      <c r="C17" s="11" t="s">
        <v>192</v>
      </c>
      <c r="D17" s="11"/>
      <c r="E17" s="160" t="s">
        <v>245</v>
      </c>
      <c r="F17" s="11">
        <v>44</v>
      </c>
      <c r="G17" s="163">
        <f t="shared" si="1"/>
        <v>356.54</v>
      </c>
      <c r="H17" s="163">
        <v>251002.93</v>
      </c>
      <c r="I17" s="163">
        <f t="shared" si="2"/>
        <v>5704.6120454545453</v>
      </c>
      <c r="J17" s="11">
        <v>16</v>
      </c>
      <c r="L17" s="11">
        <v>16</v>
      </c>
      <c r="M17" s="163">
        <v>157134.85</v>
      </c>
      <c r="N17" s="163">
        <f t="shared" si="3"/>
        <v>9820.93</v>
      </c>
      <c r="O17" s="11" t="s">
        <v>191</v>
      </c>
      <c r="P17" s="11" t="s">
        <v>191</v>
      </c>
      <c r="Q17" s="11" t="s">
        <v>191</v>
      </c>
      <c r="R17" s="11" t="s">
        <v>191</v>
      </c>
      <c r="S17" s="11" t="s">
        <v>191</v>
      </c>
      <c r="T17" s="11" t="s">
        <v>191</v>
      </c>
      <c r="V17" s="11">
        <v>4</v>
      </c>
      <c r="W17" s="163">
        <v>312.02999999999997</v>
      </c>
      <c r="X17" s="163">
        <f t="shared" si="4"/>
        <v>78.007499999999993</v>
      </c>
      <c r="Y17" s="11">
        <v>0</v>
      </c>
      <c r="Z17" s="163">
        <v>0</v>
      </c>
      <c r="AA17" s="163">
        <f t="shared" si="5"/>
        <v>0</v>
      </c>
      <c r="AB17" s="11">
        <v>4305</v>
      </c>
      <c r="AC17" s="163">
        <v>38736.57</v>
      </c>
      <c r="AD17" s="163">
        <f t="shared" si="6"/>
        <v>8.9980418118466901</v>
      </c>
    </row>
    <row r="18" spans="1:30" x14ac:dyDescent="0.3">
      <c r="A18" s="55"/>
      <c r="B18" s="11"/>
      <c r="C18" s="11" t="s">
        <v>192</v>
      </c>
      <c r="D18" s="11"/>
      <c r="E18" s="160" t="s">
        <v>246</v>
      </c>
      <c r="F18" s="11">
        <v>0</v>
      </c>
      <c r="G18" s="163">
        <f t="shared" si="1"/>
        <v>0</v>
      </c>
      <c r="H18" s="163">
        <v>0</v>
      </c>
      <c r="I18" s="163">
        <f t="shared" si="2"/>
        <v>0</v>
      </c>
      <c r="J18" s="11">
        <v>0</v>
      </c>
      <c r="L18" s="11">
        <v>0</v>
      </c>
      <c r="M18" s="163">
        <v>0</v>
      </c>
      <c r="N18" s="163">
        <f t="shared" si="3"/>
        <v>0</v>
      </c>
      <c r="O18" s="11" t="s">
        <v>191</v>
      </c>
      <c r="P18" s="11" t="s">
        <v>191</v>
      </c>
      <c r="Q18" s="11" t="s">
        <v>191</v>
      </c>
      <c r="R18" s="11" t="s">
        <v>191</v>
      </c>
      <c r="S18" s="11" t="s">
        <v>191</v>
      </c>
      <c r="T18" s="11" t="s">
        <v>191</v>
      </c>
      <c r="V18" s="11">
        <v>0</v>
      </c>
      <c r="W18" s="163">
        <v>0</v>
      </c>
      <c r="X18" s="163">
        <f t="shared" si="4"/>
        <v>0</v>
      </c>
      <c r="Y18" s="11">
        <v>0</v>
      </c>
      <c r="Z18" s="163">
        <v>0</v>
      </c>
      <c r="AA18" s="163">
        <f t="shared" si="5"/>
        <v>0</v>
      </c>
      <c r="AB18" s="11">
        <v>37</v>
      </c>
      <c r="AC18" s="163">
        <v>259.52999999999997</v>
      </c>
      <c r="AD18" s="163">
        <f t="shared" si="6"/>
        <v>7.0143243243243232</v>
      </c>
    </row>
    <row r="19" spans="1:30" x14ac:dyDescent="0.3">
      <c r="A19" s="55"/>
      <c r="B19" s="11"/>
      <c r="C19" s="11" t="s">
        <v>192</v>
      </c>
      <c r="D19" s="11"/>
      <c r="E19" s="160" t="s">
        <v>247</v>
      </c>
      <c r="F19" s="11">
        <v>0</v>
      </c>
      <c r="G19" s="163">
        <f t="shared" si="1"/>
        <v>0</v>
      </c>
      <c r="H19" s="163">
        <v>0</v>
      </c>
      <c r="I19" s="163">
        <f t="shared" si="2"/>
        <v>0</v>
      </c>
      <c r="J19" s="11">
        <v>0</v>
      </c>
      <c r="L19" s="11">
        <v>0</v>
      </c>
      <c r="M19" s="163">
        <v>0</v>
      </c>
      <c r="N19" s="163">
        <f t="shared" si="3"/>
        <v>0</v>
      </c>
      <c r="O19" s="11" t="s">
        <v>191</v>
      </c>
      <c r="P19" s="11" t="s">
        <v>191</v>
      </c>
      <c r="Q19" s="11" t="s">
        <v>191</v>
      </c>
      <c r="R19" s="11" t="s">
        <v>191</v>
      </c>
      <c r="S19" s="11" t="s">
        <v>191</v>
      </c>
      <c r="T19" s="11" t="s">
        <v>191</v>
      </c>
      <c r="V19" s="11">
        <v>0</v>
      </c>
      <c r="W19" s="163">
        <v>0</v>
      </c>
      <c r="X19" s="163">
        <f t="shared" si="4"/>
        <v>0</v>
      </c>
      <c r="Y19" s="11">
        <v>0</v>
      </c>
      <c r="Z19" s="163">
        <v>0</v>
      </c>
      <c r="AA19" s="163">
        <f t="shared" si="5"/>
        <v>0</v>
      </c>
      <c r="AB19" s="11">
        <v>0</v>
      </c>
      <c r="AC19" s="163">
        <v>0</v>
      </c>
      <c r="AD19" s="163">
        <f t="shared" si="6"/>
        <v>0</v>
      </c>
    </row>
    <row r="20" spans="1:30" ht="15" thickBot="1" x14ac:dyDescent="0.35">
      <c r="A20" s="55"/>
      <c r="B20" s="92"/>
      <c r="C20" s="92"/>
      <c r="D20" s="92"/>
      <c r="E20" s="92"/>
      <c r="F20" s="92"/>
      <c r="G20" s="92"/>
      <c r="H20" s="92"/>
      <c r="I20" s="92"/>
      <c r="J20" s="92"/>
      <c r="L20" s="92"/>
      <c r="M20" s="92"/>
      <c r="N20" s="92"/>
      <c r="O20" s="92"/>
      <c r="P20" s="92"/>
      <c r="Q20" s="92"/>
      <c r="R20" s="92"/>
      <c r="S20" s="92"/>
      <c r="T20" s="92"/>
      <c r="V20" s="92"/>
      <c r="W20" s="92"/>
      <c r="X20" s="92"/>
      <c r="Y20" s="92"/>
      <c r="Z20" s="92"/>
      <c r="AA20" s="92"/>
      <c r="AB20" s="92"/>
      <c r="AC20" s="92"/>
      <c r="AD20" s="92"/>
    </row>
    <row r="21" spans="1:30" ht="15" thickBot="1" x14ac:dyDescent="0.35">
      <c r="A21" s="55"/>
      <c r="B21" s="93" t="s">
        <v>124</v>
      </c>
      <c r="C21" s="100"/>
      <c r="D21" s="100"/>
      <c r="E21" s="100"/>
      <c r="F21" s="176">
        <f>SUM(F12:F20)</f>
        <v>47</v>
      </c>
      <c r="G21" s="166">
        <f>AVERAGEIF(G12:G19,"&gt;0")</f>
        <v>244.75</v>
      </c>
      <c r="H21" s="166">
        <f>AVERAGEIF(H12:H19,"&gt;0")</f>
        <v>85447.31</v>
      </c>
      <c r="I21" s="166">
        <f>AVERAGEIF(I12:I19,"&gt;0")</f>
        <v>3445.9640151515146</v>
      </c>
      <c r="J21" s="211">
        <f>AVERAGEIF(J12:J20,"&gt;0")</f>
        <v>14</v>
      </c>
      <c r="L21" s="212">
        <f>SUM(L12:L20)</f>
        <v>17</v>
      </c>
      <c r="M21" s="206">
        <f>SUM(M12:M20)</f>
        <v>157942.95000000001</v>
      </c>
      <c r="N21" s="166">
        <f>AVERAGEIF(N12:N19,"&gt;0")</f>
        <v>5314.5150000000003</v>
      </c>
      <c r="O21" s="95" t="s">
        <v>191</v>
      </c>
      <c r="P21" s="95" t="s">
        <v>191</v>
      </c>
      <c r="Q21" s="99" t="s">
        <v>191</v>
      </c>
      <c r="R21" s="95" t="s">
        <v>191</v>
      </c>
      <c r="S21" s="95" t="s">
        <v>191</v>
      </c>
      <c r="T21" s="99" t="s">
        <v>191</v>
      </c>
      <c r="V21" s="212">
        <f>SUM(V12:V20)</f>
        <v>4</v>
      </c>
      <c r="W21" s="206">
        <f>SUM(W12:W20)</f>
        <v>312.02999999999997</v>
      </c>
      <c r="X21" s="166">
        <f>IFERROR(AVERAGEIF(X12:X19,"&gt;0"),0)</f>
        <v>78.007499999999993</v>
      </c>
      <c r="Y21" s="176">
        <v>0</v>
      </c>
      <c r="Z21" s="176">
        <v>0</v>
      </c>
      <c r="AA21" s="211">
        <v>0</v>
      </c>
      <c r="AB21" s="161">
        <f>SUM(AB12:AB20)</f>
        <v>4603</v>
      </c>
      <c r="AC21" s="206">
        <f>SUM(AC12:AC20)</f>
        <v>42251.49</v>
      </c>
      <c r="AD21" s="213">
        <f>IFERROR(AVERAGEIF(AD12:AD19,"&gt;0"),0)</f>
        <v>11.311362695182886</v>
      </c>
    </row>
    <row r="22" spans="1:30" s="4" customFormat="1" ht="13.2" x14ac:dyDescent="0.25">
      <c r="A22" s="55"/>
      <c r="G22" s="60"/>
      <c r="L22" s="50"/>
      <c r="V22" s="50"/>
    </row>
    <row r="23" spans="1:30" ht="66" x14ac:dyDescent="0.3">
      <c r="A23" s="55" t="str">
        <f>Arrearages!A35</f>
        <v>March, 2022</v>
      </c>
      <c r="B23" s="67" t="s">
        <v>109</v>
      </c>
      <c r="C23" s="67" t="s">
        <v>16</v>
      </c>
      <c r="D23" s="67" t="s">
        <v>104</v>
      </c>
      <c r="E23" s="67" t="s">
        <v>17</v>
      </c>
      <c r="F23" s="68" t="s">
        <v>35</v>
      </c>
      <c r="G23" s="68" t="s">
        <v>110</v>
      </c>
      <c r="H23" s="68" t="s">
        <v>126</v>
      </c>
      <c r="I23" s="68" t="s">
        <v>36</v>
      </c>
      <c r="J23" s="68" t="s">
        <v>203</v>
      </c>
      <c r="K23" s="71"/>
      <c r="L23" s="68" t="s">
        <v>37</v>
      </c>
      <c r="M23" s="68" t="s">
        <v>38</v>
      </c>
      <c r="N23" s="68" t="s">
        <v>148</v>
      </c>
      <c r="O23" s="68" t="s">
        <v>131</v>
      </c>
      <c r="P23" s="68" t="s">
        <v>39</v>
      </c>
      <c r="Q23" s="68" t="s">
        <v>138</v>
      </c>
      <c r="R23" s="68" t="s">
        <v>40</v>
      </c>
      <c r="S23" s="68" t="s">
        <v>41</v>
      </c>
      <c r="T23" s="68" t="s">
        <v>149</v>
      </c>
      <c r="U23" s="71"/>
      <c r="V23" s="68" t="s">
        <v>42</v>
      </c>
      <c r="W23" s="68" t="s">
        <v>43</v>
      </c>
      <c r="X23" s="68" t="s">
        <v>139</v>
      </c>
      <c r="Y23" s="68" t="s">
        <v>44</v>
      </c>
      <c r="Z23" s="68" t="s">
        <v>45</v>
      </c>
      <c r="AA23" s="68" t="s">
        <v>140</v>
      </c>
      <c r="AB23" s="68" t="s">
        <v>121</v>
      </c>
      <c r="AC23" s="68" t="s">
        <v>122</v>
      </c>
      <c r="AD23" s="68" t="s">
        <v>141</v>
      </c>
    </row>
    <row r="24" spans="1:30" x14ac:dyDescent="0.3">
      <c r="A24" s="55"/>
      <c r="B24" s="11"/>
      <c r="C24" s="11" t="s">
        <v>192</v>
      </c>
      <c r="D24" s="11"/>
      <c r="E24" s="160">
        <v>0</v>
      </c>
      <c r="F24" s="11">
        <v>0</v>
      </c>
      <c r="G24" s="164">
        <f>ROUND(IFERROR(I24/J24,0),2)</f>
        <v>0</v>
      </c>
      <c r="H24" s="164">
        <v>0</v>
      </c>
      <c r="I24" s="164">
        <f>IFERROR(H24/F24,0)</f>
        <v>0</v>
      </c>
      <c r="J24" s="11">
        <v>0</v>
      </c>
      <c r="L24" s="11">
        <v>0</v>
      </c>
      <c r="M24" s="164">
        <v>0</v>
      </c>
      <c r="N24" s="164">
        <f>IFERROR(M24/L24,0)</f>
        <v>0</v>
      </c>
      <c r="O24" s="11" t="s">
        <v>191</v>
      </c>
      <c r="P24" s="11" t="s">
        <v>191</v>
      </c>
      <c r="Q24" s="11" t="s">
        <v>191</v>
      </c>
      <c r="R24" s="11" t="s">
        <v>191</v>
      </c>
      <c r="S24" s="11" t="s">
        <v>191</v>
      </c>
      <c r="T24" s="11" t="s">
        <v>191</v>
      </c>
      <c r="V24" s="11">
        <v>0</v>
      </c>
      <c r="W24" s="164">
        <v>0</v>
      </c>
      <c r="X24" s="164">
        <f>IFERROR(W24/V24,0)</f>
        <v>0</v>
      </c>
      <c r="Y24" s="11">
        <v>0</v>
      </c>
      <c r="Z24" s="164">
        <v>0</v>
      </c>
      <c r="AA24" s="164">
        <v>0</v>
      </c>
      <c r="AB24" s="11">
        <v>27</v>
      </c>
      <c r="AC24" s="164">
        <v>97.050000000000011</v>
      </c>
      <c r="AD24" s="164">
        <f>IFERROR(AC24/AB24,0)</f>
        <v>3.594444444444445</v>
      </c>
    </row>
    <row r="25" spans="1:30" x14ac:dyDescent="0.3">
      <c r="A25" s="55"/>
      <c r="B25" s="11"/>
      <c r="C25" s="11" t="s">
        <v>192</v>
      </c>
      <c r="D25" s="11"/>
      <c r="E25" s="11" t="s">
        <v>240</v>
      </c>
      <c r="F25" s="11">
        <v>1</v>
      </c>
      <c r="G25" s="163">
        <f t="shared" ref="G25:G29" si="7">ROUND(IFERROR(I25/J25,0),2)</f>
        <v>25.14</v>
      </c>
      <c r="H25" s="163">
        <v>603.34</v>
      </c>
      <c r="I25" s="163">
        <f t="shared" ref="I25:I29" si="8">IFERROR(H25/F25,0)</f>
        <v>603.34</v>
      </c>
      <c r="J25" s="11">
        <v>24</v>
      </c>
      <c r="L25" s="11">
        <v>1</v>
      </c>
      <c r="M25" s="163">
        <v>5747.04</v>
      </c>
      <c r="N25" s="163">
        <f t="shared" ref="N25:N29" si="9">IFERROR(M25/L25,0)</f>
        <v>5747.04</v>
      </c>
      <c r="O25" s="11" t="s">
        <v>191</v>
      </c>
      <c r="P25" s="11" t="s">
        <v>191</v>
      </c>
      <c r="Q25" s="11" t="s">
        <v>191</v>
      </c>
      <c r="R25" s="11" t="s">
        <v>191</v>
      </c>
      <c r="S25" s="11" t="s">
        <v>191</v>
      </c>
      <c r="T25" s="11" t="s">
        <v>191</v>
      </c>
      <c r="V25" s="11">
        <v>0</v>
      </c>
      <c r="W25" s="163">
        <v>0</v>
      </c>
      <c r="X25" s="163">
        <f t="shared" ref="X25:X29" si="10">IFERROR(W25/V25,0)</f>
        <v>0</v>
      </c>
      <c r="Y25" s="11">
        <v>0</v>
      </c>
      <c r="Z25" s="163">
        <v>0</v>
      </c>
      <c r="AA25" s="163">
        <v>0</v>
      </c>
      <c r="AB25" s="11">
        <v>213</v>
      </c>
      <c r="AC25" s="11">
        <v>857.24</v>
      </c>
      <c r="AD25" s="163">
        <f t="shared" ref="AD25:AD29" si="11">IFERROR(AC25/AB25,0)</f>
        <v>4.0246009389671364</v>
      </c>
    </row>
    <row r="26" spans="1:30" x14ac:dyDescent="0.3">
      <c r="A26" s="55"/>
      <c r="B26" s="11"/>
      <c r="C26" s="11" t="s">
        <v>192</v>
      </c>
      <c r="D26" s="11"/>
      <c r="E26" s="160" t="s">
        <v>241</v>
      </c>
      <c r="F26" s="11">
        <v>0</v>
      </c>
      <c r="G26" s="163">
        <f t="shared" si="7"/>
        <v>0</v>
      </c>
      <c r="H26" s="163">
        <v>0</v>
      </c>
      <c r="I26" s="163">
        <f t="shared" si="8"/>
        <v>0</v>
      </c>
      <c r="J26" s="11">
        <v>0</v>
      </c>
      <c r="L26" s="11">
        <v>0</v>
      </c>
      <c r="M26" s="163">
        <v>0</v>
      </c>
      <c r="N26" s="163">
        <f t="shared" si="9"/>
        <v>0</v>
      </c>
      <c r="O26" s="11" t="s">
        <v>191</v>
      </c>
      <c r="P26" s="11" t="s">
        <v>191</v>
      </c>
      <c r="Q26" s="11" t="s">
        <v>191</v>
      </c>
      <c r="R26" s="11" t="s">
        <v>191</v>
      </c>
      <c r="S26" s="11" t="s">
        <v>191</v>
      </c>
      <c r="T26" s="11" t="s">
        <v>191</v>
      </c>
      <c r="V26" s="11">
        <v>0</v>
      </c>
      <c r="W26" s="163">
        <v>0</v>
      </c>
      <c r="X26" s="163">
        <f t="shared" si="10"/>
        <v>0</v>
      </c>
      <c r="Y26" s="11">
        <v>0</v>
      </c>
      <c r="Z26" s="163">
        <v>0</v>
      </c>
      <c r="AA26" s="163">
        <v>0</v>
      </c>
      <c r="AB26" s="11">
        <v>46</v>
      </c>
      <c r="AC26" s="11">
        <v>120.8</v>
      </c>
      <c r="AD26" s="163">
        <f t="shared" si="11"/>
        <v>2.6260869565217391</v>
      </c>
    </row>
    <row r="27" spans="1:30" x14ac:dyDescent="0.3">
      <c r="A27" s="55"/>
      <c r="B27" s="11"/>
      <c r="C27" s="11" t="s">
        <v>192</v>
      </c>
      <c r="D27" s="11"/>
      <c r="E27" s="11" t="s">
        <v>244</v>
      </c>
      <c r="F27" s="11">
        <v>0</v>
      </c>
      <c r="G27" s="163">
        <f t="shared" si="7"/>
        <v>0</v>
      </c>
      <c r="H27" s="163">
        <v>0</v>
      </c>
      <c r="I27" s="163">
        <f t="shared" si="8"/>
        <v>0</v>
      </c>
      <c r="J27" s="11">
        <v>0</v>
      </c>
      <c r="L27" s="11">
        <v>0</v>
      </c>
      <c r="M27" s="163">
        <v>0</v>
      </c>
      <c r="N27" s="163">
        <f t="shared" si="9"/>
        <v>0</v>
      </c>
      <c r="O27" s="11" t="s">
        <v>191</v>
      </c>
      <c r="P27" s="11" t="s">
        <v>191</v>
      </c>
      <c r="Q27" s="11" t="s">
        <v>191</v>
      </c>
      <c r="R27" s="11" t="s">
        <v>191</v>
      </c>
      <c r="S27" s="11" t="s">
        <v>191</v>
      </c>
      <c r="T27" s="11" t="s">
        <v>191</v>
      </c>
      <c r="V27" s="11">
        <v>0</v>
      </c>
      <c r="W27" s="163">
        <v>0</v>
      </c>
      <c r="X27" s="163">
        <f t="shared" si="10"/>
        <v>0</v>
      </c>
      <c r="Y27" s="11">
        <v>0</v>
      </c>
      <c r="Z27" s="163">
        <v>0</v>
      </c>
      <c r="AA27" s="163">
        <v>0</v>
      </c>
      <c r="AB27" s="11">
        <v>46</v>
      </c>
      <c r="AC27" s="11">
        <v>210.61</v>
      </c>
      <c r="AD27" s="163">
        <f t="shared" si="11"/>
        <v>4.5784782608695656</v>
      </c>
    </row>
    <row r="28" spans="1:30" x14ac:dyDescent="0.3">
      <c r="A28" s="55"/>
      <c r="B28" s="11"/>
      <c r="C28" s="11" t="s">
        <v>192</v>
      </c>
      <c r="D28" s="11"/>
      <c r="E28" s="11" t="s">
        <v>245</v>
      </c>
      <c r="F28" s="11">
        <v>2</v>
      </c>
      <c r="G28" s="163">
        <f t="shared" si="7"/>
        <v>249.96</v>
      </c>
      <c r="H28" s="163">
        <v>27495.279999999999</v>
      </c>
      <c r="I28" s="163">
        <f t="shared" si="8"/>
        <v>13747.64</v>
      </c>
      <c r="J28" s="11">
        <v>55</v>
      </c>
      <c r="L28" s="11">
        <v>15</v>
      </c>
      <c r="M28" s="163">
        <v>46113.46</v>
      </c>
      <c r="N28" s="163">
        <f t="shared" si="9"/>
        <v>3074.2306666666668</v>
      </c>
      <c r="O28" s="11" t="s">
        <v>191</v>
      </c>
      <c r="P28" s="11" t="s">
        <v>191</v>
      </c>
      <c r="Q28" s="11" t="s">
        <v>191</v>
      </c>
      <c r="R28" s="11" t="s">
        <v>191</v>
      </c>
      <c r="S28" s="11" t="s">
        <v>191</v>
      </c>
      <c r="T28" s="11" t="s">
        <v>191</v>
      </c>
      <c r="V28" s="11">
        <v>3</v>
      </c>
      <c r="W28" s="163">
        <v>252.93</v>
      </c>
      <c r="X28" s="163">
        <f t="shared" si="10"/>
        <v>84.31</v>
      </c>
      <c r="Y28" s="11">
        <v>0</v>
      </c>
      <c r="Z28" s="163">
        <v>0</v>
      </c>
      <c r="AA28" s="163">
        <v>0</v>
      </c>
      <c r="AB28" s="11">
        <v>4446</v>
      </c>
      <c r="AC28" s="11">
        <v>33515.93</v>
      </c>
      <c r="AD28" s="163">
        <f t="shared" si="11"/>
        <v>7.5384457939721097</v>
      </c>
    </row>
    <row r="29" spans="1:30" x14ac:dyDescent="0.3">
      <c r="A29" s="55"/>
      <c r="B29" s="11"/>
      <c r="C29" s="11" t="s">
        <v>192</v>
      </c>
      <c r="D29" s="11"/>
      <c r="E29" s="11" t="s">
        <v>246</v>
      </c>
      <c r="F29" s="11">
        <v>0</v>
      </c>
      <c r="G29" s="163">
        <f t="shared" si="7"/>
        <v>0</v>
      </c>
      <c r="H29" s="163">
        <v>0</v>
      </c>
      <c r="I29" s="163">
        <f t="shared" si="8"/>
        <v>0</v>
      </c>
      <c r="J29" s="11">
        <v>0</v>
      </c>
      <c r="L29" s="11">
        <v>0</v>
      </c>
      <c r="M29" s="163">
        <v>0</v>
      </c>
      <c r="N29" s="163">
        <f t="shared" si="9"/>
        <v>0</v>
      </c>
      <c r="O29" s="11" t="s">
        <v>191</v>
      </c>
      <c r="P29" s="11" t="s">
        <v>191</v>
      </c>
      <c r="Q29" s="11" t="s">
        <v>191</v>
      </c>
      <c r="R29" s="11" t="s">
        <v>191</v>
      </c>
      <c r="S29" s="11" t="s">
        <v>191</v>
      </c>
      <c r="T29" s="11" t="s">
        <v>191</v>
      </c>
      <c r="V29" s="11">
        <v>0</v>
      </c>
      <c r="W29" s="163">
        <v>0</v>
      </c>
      <c r="X29" s="163">
        <f t="shared" si="10"/>
        <v>0</v>
      </c>
      <c r="Y29" s="11">
        <v>0</v>
      </c>
      <c r="Z29" s="163">
        <v>0</v>
      </c>
      <c r="AA29" s="163">
        <v>0</v>
      </c>
      <c r="AB29" s="11">
        <v>34</v>
      </c>
      <c r="AC29" s="11">
        <v>558.33000000000004</v>
      </c>
      <c r="AD29" s="163">
        <f t="shared" si="11"/>
        <v>16.421470588235294</v>
      </c>
    </row>
    <row r="30" spans="1:30" ht="15" thickBot="1" x14ac:dyDescent="0.3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ht="15" thickBot="1" x14ac:dyDescent="0.35">
      <c r="A31" s="55"/>
      <c r="B31" s="93" t="s">
        <v>124</v>
      </c>
      <c r="C31" s="100"/>
      <c r="D31" s="100"/>
      <c r="E31" s="100"/>
      <c r="F31" s="176">
        <f>SUM(F24:F30)</f>
        <v>3</v>
      </c>
      <c r="G31" s="166">
        <f>AVERAGEIF(G24:G29,"&gt;0")</f>
        <v>137.55000000000001</v>
      </c>
      <c r="H31" s="166">
        <f>AVERAGEIF(H24:H29,"&gt;0")</f>
        <v>14049.31</v>
      </c>
      <c r="I31" s="166">
        <f>AVERAGEIF(I24:I29,"&gt;0")</f>
        <v>7175.49</v>
      </c>
      <c r="J31" s="167">
        <f>AVERAGEIF(J24:J29,"&gt;0")</f>
        <v>39.5</v>
      </c>
      <c r="L31" s="212">
        <f>SUM(L24:L30)</f>
        <v>16</v>
      </c>
      <c r="M31" s="206">
        <f>SUM(M24:M30)</f>
        <v>51860.5</v>
      </c>
      <c r="N31" s="166">
        <f>AVERAGEIF(N24:N29,"&gt;0")</f>
        <v>4410.6353333333336</v>
      </c>
      <c r="O31" s="95" t="s">
        <v>191</v>
      </c>
      <c r="P31" s="95" t="s">
        <v>191</v>
      </c>
      <c r="Q31" s="99" t="s">
        <v>191</v>
      </c>
      <c r="R31" s="95" t="s">
        <v>191</v>
      </c>
      <c r="S31" s="95" t="s">
        <v>191</v>
      </c>
      <c r="T31" s="99" t="s">
        <v>191</v>
      </c>
      <c r="V31" s="212">
        <f>SUM(V24:V30)</f>
        <v>3</v>
      </c>
      <c r="W31" s="206">
        <f>SUM(W24:W30)</f>
        <v>252.93</v>
      </c>
      <c r="X31" s="166">
        <f>AVERAGEIF(X24:X29,"&gt;0")</f>
        <v>84.31</v>
      </c>
      <c r="Y31" s="176">
        <v>0</v>
      </c>
      <c r="Z31" s="176">
        <v>0</v>
      </c>
      <c r="AA31" s="211">
        <v>0</v>
      </c>
      <c r="AB31" s="161">
        <f>SUM(AB24:AB30)</f>
        <v>4812</v>
      </c>
      <c r="AC31" s="206">
        <f>SUM(AC24:AC30)</f>
        <v>35359.96</v>
      </c>
      <c r="AD31" s="213">
        <f>AVERAGEIF(AD24:AD29,"&gt;0")</f>
        <v>6.4639211638350487</v>
      </c>
    </row>
    <row r="32" spans="1:30" s="4" customFormat="1" ht="13.2" x14ac:dyDescent="0.25">
      <c r="A32" s="55"/>
      <c r="L32" s="50"/>
      <c r="V32" s="50"/>
    </row>
    <row r="33" spans="1:30" ht="66" x14ac:dyDescent="0.3">
      <c r="A33" s="55" t="str">
        <f>Arrearages!A53</f>
        <v>March, 2019</v>
      </c>
      <c r="B33" s="67" t="s">
        <v>109</v>
      </c>
      <c r="C33" s="67" t="s">
        <v>16</v>
      </c>
      <c r="D33" s="67" t="s">
        <v>104</v>
      </c>
      <c r="E33" s="67" t="s">
        <v>17</v>
      </c>
      <c r="F33" s="68" t="s">
        <v>35</v>
      </c>
      <c r="G33" s="68" t="s">
        <v>110</v>
      </c>
      <c r="H33" s="68" t="s">
        <v>126</v>
      </c>
      <c r="I33" s="68" t="s">
        <v>36</v>
      </c>
      <c r="J33" s="68" t="s">
        <v>127</v>
      </c>
      <c r="K33" s="71"/>
      <c r="L33" s="68" t="s">
        <v>37</v>
      </c>
      <c r="M33" s="68" t="s">
        <v>38</v>
      </c>
      <c r="N33" s="68" t="s">
        <v>148</v>
      </c>
      <c r="O33" s="68" t="s">
        <v>131</v>
      </c>
      <c r="P33" s="68" t="s">
        <v>39</v>
      </c>
      <c r="Q33" s="68" t="s">
        <v>138</v>
      </c>
      <c r="R33" s="68" t="s">
        <v>40</v>
      </c>
      <c r="S33" s="68" t="s">
        <v>41</v>
      </c>
      <c r="T33" s="68" t="s">
        <v>149</v>
      </c>
      <c r="U33" s="71"/>
      <c r="V33" s="68" t="s">
        <v>42</v>
      </c>
      <c r="W33" s="68" t="s">
        <v>43</v>
      </c>
      <c r="X33" s="68" t="s">
        <v>139</v>
      </c>
      <c r="Y33" s="68" t="s">
        <v>44</v>
      </c>
      <c r="Z33" s="68" t="s">
        <v>45</v>
      </c>
      <c r="AA33" s="68" t="s">
        <v>140</v>
      </c>
      <c r="AB33" s="68" t="s">
        <v>121</v>
      </c>
      <c r="AC33" s="68" t="s">
        <v>122</v>
      </c>
      <c r="AD33" s="68" t="s">
        <v>141</v>
      </c>
    </row>
    <row r="34" spans="1:30" x14ac:dyDescent="0.3">
      <c r="A34" s="55"/>
      <c r="B34" s="11"/>
      <c r="C34" s="11" t="s">
        <v>192</v>
      </c>
      <c r="D34" s="11"/>
      <c r="E34" s="160">
        <v>0</v>
      </c>
      <c r="F34" s="11">
        <v>0</v>
      </c>
      <c r="G34" s="164">
        <f>ROUND(IFERROR(I34/J34,0),2)</f>
        <v>0</v>
      </c>
      <c r="H34" s="164">
        <v>0</v>
      </c>
      <c r="I34" s="164">
        <f>IFERROR(H34/F34,0)</f>
        <v>0</v>
      </c>
      <c r="J34" s="11">
        <v>0</v>
      </c>
      <c r="L34" s="11">
        <v>0</v>
      </c>
      <c r="M34" s="164">
        <v>0</v>
      </c>
      <c r="N34" s="214">
        <f t="shared" ref="N34:N40" si="12">IFERROR(M34/L34,0)</f>
        <v>0</v>
      </c>
      <c r="O34" s="11" t="s">
        <v>191</v>
      </c>
      <c r="P34" s="11" t="s">
        <v>191</v>
      </c>
      <c r="Q34" s="11" t="s">
        <v>191</v>
      </c>
      <c r="R34" s="11" t="s">
        <v>191</v>
      </c>
      <c r="S34" s="11" t="s">
        <v>191</v>
      </c>
      <c r="T34" s="11" t="s">
        <v>191</v>
      </c>
      <c r="V34" s="11">
        <v>0</v>
      </c>
      <c r="W34" s="164">
        <v>0</v>
      </c>
      <c r="X34" s="214">
        <f t="shared" ref="X34:X40" si="13">IFERROR(W34/V34,0)</f>
        <v>0</v>
      </c>
      <c r="Y34" s="11">
        <v>0</v>
      </c>
      <c r="Z34" s="164">
        <v>0</v>
      </c>
      <c r="AA34" s="164">
        <v>0</v>
      </c>
      <c r="AB34" s="11">
        <v>8</v>
      </c>
      <c r="AC34" s="164">
        <v>22.36</v>
      </c>
      <c r="AD34" s="214">
        <f t="shared" ref="AD34:AD40" si="14">IFERROR(AC34/AB34,0)</f>
        <v>2.7949999999999999</v>
      </c>
    </row>
    <row r="35" spans="1:30" x14ac:dyDescent="0.3">
      <c r="A35" s="55"/>
      <c r="B35" s="11"/>
      <c r="C35" s="11" t="s">
        <v>192</v>
      </c>
      <c r="D35" s="11"/>
      <c r="E35" s="11" t="s">
        <v>235</v>
      </c>
      <c r="F35" s="11">
        <v>0</v>
      </c>
      <c r="G35" s="163">
        <f t="shared" ref="G35:G40" si="15">ROUND(IFERROR(I35/J35,0),2)</f>
        <v>0</v>
      </c>
      <c r="H35" s="163">
        <v>0</v>
      </c>
      <c r="I35" s="163">
        <f t="shared" ref="I35:I40" si="16">IFERROR(H35/F35,0)</f>
        <v>0</v>
      </c>
      <c r="J35" s="11">
        <v>0</v>
      </c>
      <c r="L35" s="11">
        <v>0</v>
      </c>
      <c r="M35" s="163">
        <v>0</v>
      </c>
      <c r="N35" s="163">
        <f t="shared" si="12"/>
        <v>0</v>
      </c>
      <c r="O35" s="11" t="s">
        <v>191</v>
      </c>
      <c r="P35" s="11" t="s">
        <v>191</v>
      </c>
      <c r="Q35" s="11" t="s">
        <v>191</v>
      </c>
      <c r="R35" s="11" t="s">
        <v>191</v>
      </c>
      <c r="S35" s="11" t="s">
        <v>191</v>
      </c>
      <c r="T35" s="11" t="s">
        <v>191</v>
      </c>
      <c r="V35" s="11">
        <v>0</v>
      </c>
      <c r="W35" s="163">
        <v>0</v>
      </c>
      <c r="X35" s="163">
        <f t="shared" si="13"/>
        <v>0</v>
      </c>
      <c r="Y35" s="11">
        <v>0</v>
      </c>
      <c r="Z35" s="163">
        <v>0</v>
      </c>
      <c r="AA35" s="163">
        <v>0</v>
      </c>
      <c r="AB35" s="11">
        <v>4</v>
      </c>
      <c r="AC35" s="163">
        <v>254.53</v>
      </c>
      <c r="AD35" s="163">
        <f t="shared" si="14"/>
        <v>63.6325</v>
      </c>
    </row>
    <row r="36" spans="1:30" x14ac:dyDescent="0.3">
      <c r="A36" s="55"/>
      <c r="B36" s="11"/>
      <c r="C36" s="11" t="s">
        <v>192</v>
      </c>
      <c r="D36" s="11"/>
      <c r="E36" s="11" t="s">
        <v>240</v>
      </c>
      <c r="F36" s="11">
        <v>0</v>
      </c>
      <c r="G36" s="163">
        <f t="shared" si="15"/>
        <v>0</v>
      </c>
      <c r="H36" s="163">
        <v>0</v>
      </c>
      <c r="I36" s="163">
        <f t="shared" si="16"/>
        <v>0</v>
      </c>
      <c r="J36" s="11">
        <v>0</v>
      </c>
      <c r="L36" s="11">
        <v>1</v>
      </c>
      <c r="M36" s="163">
        <v>0</v>
      </c>
      <c r="N36" s="163">
        <f t="shared" si="12"/>
        <v>0</v>
      </c>
      <c r="O36" s="11" t="s">
        <v>191</v>
      </c>
      <c r="P36" s="11" t="s">
        <v>191</v>
      </c>
      <c r="Q36" s="11" t="s">
        <v>191</v>
      </c>
      <c r="R36" s="11" t="s">
        <v>191</v>
      </c>
      <c r="S36" s="11" t="s">
        <v>191</v>
      </c>
      <c r="T36" s="11" t="s">
        <v>191</v>
      </c>
      <c r="V36" s="11">
        <v>0</v>
      </c>
      <c r="W36" s="163">
        <v>0</v>
      </c>
      <c r="X36" s="163">
        <f t="shared" si="13"/>
        <v>0</v>
      </c>
      <c r="Y36" s="11">
        <v>0</v>
      </c>
      <c r="Z36" s="163">
        <v>0</v>
      </c>
      <c r="AA36" s="163">
        <v>0</v>
      </c>
      <c r="AB36" s="11">
        <v>108</v>
      </c>
      <c r="AC36" s="163">
        <v>420.58</v>
      </c>
      <c r="AD36" s="163">
        <f t="shared" si="14"/>
        <v>3.8942592592592593</v>
      </c>
    </row>
    <row r="37" spans="1:30" x14ac:dyDescent="0.3">
      <c r="A37" s="55"/>
      <c r="B37" s="11"/>
      <c r="C37" s="11" t="s">
        <v>192</v>
      </c>
      <c r="D37" s="11"/>
      <c r="E37" s="11" t="s">
        <v>241</v>
      </c>
      <c r="F37" s="11">
        <v>0</v>
      </c>
      <c r="G37" s="163">
        <f t="shared" ref="G37:G39" si="17">ROUND(IFERROR(I37/J37,0),2)</f>
        <v>0</v>
      </c>
      <c r="H37" s="163">
        <v>0</v>
      </c>
      <c r="I37" s="163">
        <f t="shared" ref="I37:I39" si="18">IFERROR(H37/F37,0)</f>
        <v>0</v>
      </c>
      <c r="J37" s="11">
        <v>0</v>
      </c>
      <c r="L37" s="11">
        <v>0</v>
      </c>
      <c r="M37" s="163">
        <v>0</v>
      </c>
      <c r="N37" s="163">
        <f t="shared" ref="N37:N39" si="19">IFERROR(M37/L37,0)</f>
        <v>0</v>
      </c>
      <c r="O37" s="11" t="s">
        <v>191</v>
      </c>
      <c r="P37" s="11" t="s">
        <v>191</v>
      </c>
      <c r="Q37" s="11" t="s">
        <v>191</v>
      </c>
      <c r="R37" s="11" t="s">
        <v>191</v>
      </c>
      <c r="S37" s="11" t="s">
        <v>191</v>
      </c>
      <c r="T37" s="11" t="s">
        <v>191</v>
      </c>
      <c r="V37" s="11">
        <v>1</v>
      </c>
      <c r="W37" s="163">
        <v>5.57</v>
      </c>
      <c r="X37" s="163">
        <f t="shared" si="13"/>
        <v>5.57</v>
      </c>
      <c r="Y37" s="11">
        <v>0</v>
      </c>
      <c r="Z37" s="163">
        <v>0</v>
      </c>
      <c r="AA37" s="163">
        <v>0</v>
      </c>
      <c r="AB37" s="11">
        <v>33</v>
      </c>
      <c r="AC37" s="163">
        <v>118.46</v>
      </c>
      <c r="AD37" s="163">
        <f t="shared" si="14"/>
        <v>3.5896969696969694</v>
      </c>
    </row>
    <row r="38" spans="1:30" x14ac:dyDescent="0.3">
      <c r="A38" s="55"/>
      <c r="B38" s="11"/>
      <c r="C38" s="11" t="s">
        <v>192</v>
      </c>
      <c r="D38" s="11"/>
      <c r="E38" s="11" t="s">
        <v>244</v>
      </c>
      <c r="F38" s="11">
        <v>0</v>
      </c>
      <c r="G38" s="163">
        <f t="shared" si="17"/>
        <v>0</v>
      </c>
      <c r="H38" s="163">
        <v>0</v>
      </c>
      <c r="I38" s="163">
        <f t="shared" si="18"/>
        <v>0</v>
      </c>
      <c r="J38" s="11">
        <v>0</v>
      </c>
      <c r="L38" s="11">
        <v>0</v>
      </c>
      <c r="M38" s="163">
        <v>0</v>
      </c>
      <c r="N38" s="163">
        <f t="shared" si="19"/>
        <v>0</v>
      </c>
      <c r="O38" s="11" t="s">
        <v>191</v>
      </c>
      <c r="P38" s="11" t="s">
        <v>191</v>
      </c>
      <c r="Q38" s="11" t="s">
        <v>191</v>
      </c>
      <c r="R38" s="11" t="s">
        <v>191</v>
      </c>
      <c r="S38" s="11" t="s">
        <v>191</v>
      </c>
      <c r="T38" s="11" t="s">
        <v>191</v>
      </c>
      <c r="V38" s="11">
        <v>0</v>
      </c>
      <c r="W38" s="163">
        <v>0</v>
      </c>
      <c r="X38" s="163">
        <f t="shared" si="13"/>
        <v>0</v>
      </c>
      <c r="Y38" s="11">
        <v>0</v>
      </c>
      <c r="Z38" s="163">
        <v>0</v>
      </c>
      <c r="AA38" s="163">
        <v>0</v>
      </c>
      <c r="AB38" s="11">
        <v>52</v>
      </c>
      <c r="AC38" s="163">
        <v>183.28</v>
      </c>
      <c r="AD38" s="163">
        <f t="shared" si="14"/>
        <v>3.5246153846153847</v>
      </c>
    </row>
    <row r="39" spans="1:30" x14ac:dyDescent="0.3">
      <c r="A39" s="55"/>
      <c r="B39" s="11"/>
      <c r="C39" s="11" t="s">
        <v>192</v>
      </c>
      <c r="D39" s="11"/>
      <c r="E39" s="11" t="s">
        <v>245</v>
      </c>
      <c r="F39" s="11">
        <v>0</v>
      </c>
      <c r="G39" s="163">
        <f t="shared" si="17"/>
        <v>0</v>
      </c>
      <c r="H39" s="163">
        <v>0</v>
      </c>
      <c r="I39" s="163">
        <f t="shared" si="18"/>
        <v>0</v>
      </c>
      <c r="J39" s="11">
        <v>0</v>
      </c>
      <c r="L39" s="11">
        <v>12</v>
      </c>
      <c r="M39" s="163">
        <v>17368.900000000001</v>
      </c>
      <c r="N39" s="163">
        <f t="shared" si="19"/>
        <v>1447.4083333333335</v>
      </c>
      <c r="O39" s="11" t="s">
        <v>191</v>
      </c>
      <c r="P39" s="11" t="s">
        <v>191</v>
      </c>
      <c r="Q39" s="11" t="s">
        <v>191</v>
      </c>
      <c r="R39" s="11" t="s">
        <v>191</v>
      </c>
      <c r="S39" s="11" t="s">
        <v>191</v>
      </c>
      <c r="T39" s="11" t="s">
        <v>191</v>
      </c>
      <c r="V39" s="11">
        <v>31</v>
      </c>
      <c r="W39" s="163">
        <v>605.67999999999995</v>
      </c>
      <c r="X39" s="163">
        <f t="shared" si="13"/>
        <v>19.53806451612903</v>
      </c>
      <c r="Y39" s="11">
        <v>0</v>
      </c>
      <c r="Z39" s="163">
        <v>0</v>
      </c>
      <c r="AA39" s="163">
        <v>0</v>
      </c>
      <c r="AB39" s="11">
        <v>4750</v>
      </c>
      <c r="AC39" s="163">
        <v>26639.66</v>
      </c>
      <c r="AD39" s="163">
        <f t="shared" si="14"/>
        <v>5.6083494736842106</v>
      </c>
    </row>
    <row r="40" spans="1:30" x14ac:dyDescent="0.3">
      <c r="A40" s="55"/>
      <c r="B40" s="11"/>
      <c r="C40" s="11" t="s">
        <v>192</v>
      </c>
      <c r="D40" s="11"/>
      <c r="E40" s="11" t="s">
        <v>246</v>
      </c>
      <c r="F40" s="11">
        <v>0</v>
      </c>
      <c r="G40" s="163">
        <f t="shared" si="15"/>
        <v>0</v>
      </c>
      <c r="H40" s="163">
        <v>0</v>
      </c>
      <c r="I40" s="163">
        <f t="shared" si="16"/>
        <v>0</v>
      </c>
      <c r="J40" s="11">
        <v>0</v>
      </c>
      <c r="L40" s="11">
        <v>0</v>
      </c>
      <c r="M40" s="163">
        <v>0</v>
      </c>
      <c r="N40" s="163">
        <f t="shared" si="12"/>
        <v>0</v>
      </c>
      <c r="O40" s="11" t="s">
        <v>191</v>
      </c>
      <c r="P40" s="11" t="s">
        <v>191</v>
      </c>
      <c r="Q40" s="11" t="s">
        <v>191</v>
      </c>
      <c r="R40" s="11" t="s">
        <v>191</v>
      </c>
      <c r="S40" s="11" t="s">
        <v>191</v>
      </c>
      <c r="T40" s="11" t="s">
        <v>191</v>
      </c>
      <c r="V40" s="11">
        <v>0</v>
      </c>
      <c r="W40" s="163">
        <v>0</v>
      </c>
      <c r="X40" s="163">
        <f t="shared" si="13"/>
        <v>0</v>
      </c>
      <c r="Y40" s="11">
        <v>0</v>
      </c>
      <c r="Z40" s="163">
        <v>0</v>
      </c>
      <c r="AA40" s="163">
        <v>0</v>
      </c>
      <c r="AB40" s="11">
        <v>20</v>
      </c>
      <c r="AC40" s="163">
        <v>39.44</v>
      </c>
      <c r="AD40" s="163">
        <f t="shared" si="14"/>
        <v>1.972</v>
      </c>
    </row>
    <row r="41" spans="1:30" ht="15" thickBot="1" x14ac:dyDescent="0.3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ht="15" thickBot="1" x14ac:dyDescent="0.35">
      <c r="A42" s="55"/>
      <c r="B42" s="93" t="s">
        <v>124</v>
      </c>
      <c r="C42" s="100"/>
      <c r="D42" s="100"/>
      <c r="E42" s="100"/>
      <c r="F42" s="176">
        <v>0</v>
      </c>
      <c r="G42" s="166">
        <v>0</v>
      </c>
      <c r="H42" s="206">
        <v>0</v>
      </c>
      <c r="I42" s="166">
        <v>0</v>
      </c>
      <c r="J42" s="211">
        <v>0</v>
      </c>
      <c r="L42" s="212">
        <f>SUM(L34:L41)</f>
        <v>13</v>
      </c>
      <c r="M42" s="206">
        <f>SUM(M34:M41)</f>
        <v>17368.900000000001</v>
      </c>
      <c r="N42" s="166">
        <f>AVERAGEIF(N34:N40,"&gt;0")</f>
        <v>1447.4083333333335</v>
      </c>
      <c r="O42" s="95" t="s">
        <v>191</v>
      </c>
      <c r="P42" s="95" t="s">
        <v>191</v>
      </c>
      <c r="Q42" s="99" t="s">
        <v>191</v>
      </c>
      <c r="R42" s="95" t="s">
        <v>191</v>
      </c>
      <c r="S42" s="95" t="s">
        <v>191</v>
      </c>
      <c r="T42" s="99" t="s">
        <v>191</v>
      </c>
      <c r="V42" s="212">
        <f>SUM(V34:V41)</f>
        <v>32</v>
      </c>
      <c r="W42" s="206">
        <f>SUM(W34:W41)</f>
        <v>611.25</v>
      </c>
      <c r="X42" s="166">
        <f>AVERAGEIF(X34:X41,"&gt;0")</f>
        <v>12.554032258064515</v>
      </c>
      <c r="Y42" s="176">
        <v>0</v>
      </c>
      <c r="Z42" s="176">
        <v>0</v>
      </c>
      <c r="AA42" s="211">
        <v>0</v>
      </c>
      <c r="AB42" s="161">
        <f>SUM(AB34:AB41)</f>
        <v>4975</v>
      </c>
      <c r="AC42" s="206">
        <f>SUM(AC34:AC41)</f>
        <v>27678.309999999998</v>
      </c>
      <c r="AD42" s="213">
        <f>AVERAGEIF(AD34:AD41,"&gt;0")</f>
        <v>12.145203012465117</v>
      </c>
    </row>
    <row r="43" spans="1:30" s="4" customFormat="1" ht="13.2" x14ac:dyDescent="0.25">
      <c r="A43" s="55"/>
      <c r="L43" s="50"/>
      <c r="V43" s="50"/>
    </row>
    <row r="44" spans="1:30" ht="66" x14ac:dyDescent="0.3">
      <c r="A44" s="55" t="str">
        <f>A11</f>
        <v>March, 2023</v>
      </c>
      <c r="B44" s="56" t="s">
        <v>142</v>
      </c>
      <c r="C44" s="56" t="s">
        <v>16</v>
      </c>
      <c r="D44" s="56" t="s">
        <v>104</v>
      </c>
      <c r="E44" s="56" t="s">
        <v>17</v>
      </c>
      <c r="F44" s="69" t="s">
        <v>35</v>
      </c>
      <c r="G44" s="69" t="s">
        <v>110</v>
      </c>
      <c r="H44" s="69" t="s">
        <v>126</v>
      </c>
      <c r="I44" s="69" t="s">
        <v>36</v>
      </c>
      <c r="J44" s="69" t="s">
        <v>127</v>
      </c>
      <c r="K44" s="71"/>
      <c r="L44" s="69" t="s">
        <v>37</v>
      </c>
      <c r="M44" s="69" t="s">
        <v>38</v>
      </c>
      <c r="N44" s="69" t="s">
        <v>148</v>
      </c>
      <c r="O44" s="69" t="s">
        <v>131</v>
      </c>
      <c r="P44" s="69" t="s">
        <v>39</v>
      </c>
      <c r="Q44" s="69" t="s">
        <v>138</v>
      </c>
      <c r="R44" s="57" t="s">
        <v>40</v>
      </c>
      <c r="S44" s="57" t="s">
        <v>41</v>
      </c>
      <c r="T44" s="57" t="s">
        <v>149</v>
      </c>
      <c r="U44" s="72"/>
      <c r="V44" s="57" t="s">
        <v>42</v>
      </c>
      <c r="W44" s="57" t="s">
        <v>43</v>
      </c>
      <c r="X44" s="57" t="s">
        <v>139</v>
      </c>
      <c r="Y44" s="57" t="s">
        <v>44</v>
      </c>
      <c r="Z44" s="57" t="s">
        <v>45</v>
      </c>
      <c r="AA44" s="57" t="s">
        <v>140</v>
      </c>
      <c r="AB44" s="57" t="s">
        <v>121</v>
      </c>
      <c r="AC44" s="57" t="s">
        <v>122</v>
      </c>
      <c r="AD44" s="57" t="s">
        <v>141</v>
      </c>
    </row>
    <row r="45" spans="1:30" x14ac:dyDescent="0.3">
      <c r="A45" s="55"/>
      <c r="B45" s="11"/>
      <c r="C45" s="11" t="s">
        <v>192</v>
      </c>
      <c r="D45" s="11"/>
      <c r="E45" s="160">
        <v>0</v>
      </c>
      <c r="F45" s="11">
        <v>0</v>
      </c>
      <c r="G45" s="164">
        <f>ROUND(IFERROR(I45/J45,0),2)</f>
        <v>0</v>
      </c>
      <c r="H45" s="164">
        <v>0</v>
      </c>
      <c r="I45" s="164">
        <f>IFERROR(H45/F45,0)</f>
        <v>0</v>
      </c>
      <c r="J45" s="11">
        <v>0</v>
      </c>
      <c r="L45" s="11">
        <v>0</v>
      </c>
      <c r="M45" s="164">
        <v>0</v>
      </c>
      <c r="N45" s="214">
        <f t="shared" ref="N45" si="20">IFERROR(M45/L45,0)</f>
        <v>0</v>
      </c>
      <c r="O45" s="11" t="s">
        <v>191</v>
      </c>
      <c r="P45" s="11" t="s">
        <v>191</v>
      </c>
      <c r="Q45" s="11" t="s">
        <v>191</v>
      </c>
      <c r="R45" s="11" t="s">
        <v>191</v>
      </c>
      <c r="S45" s="11" t="s">
        <v>191</v>
      </c>
      <c r="T45" s="11" t="s">
        <v>191</v>
      </c>
      <c r="V45" s="11">
        <v>0</v>
      </c>
      <c r="W45" s="164">
        <v>0</v>
      </c>
      <c r="X45" s="164">
        <v>0</v>
      </c>
      <c r="Y45" s="11">
        <v>0</v>
      </c>
      <c r="Z45" s="164">
        <v>0</v>
      </c>
      <c r="AA45" s="164">
        <v>0</v>
      </c>
      <c r="AB45" s="11">
        <v>2</v>
      </c>
      <c r="AC45" s="164">
        <v>630.01</v>
      </c>
      <c r="AD45" s="164">
        <f>IFERROR(AC45/AB45,0)</f>
        <v>315.005</v>
      </c>
    </row>
    <row r="46" spans="1:30" x14ac:dyDescent="0.3">
      <c r="A46" s="55"/>
      <c r="B46" s="11"/>
      <c r="C46" s="11" t="s">
        <v>192</v>
      </c>
      <c r="D46" s="11"/>
      <c r="E46" s="160" t="s">
        <v>236</v>
      </c>
      <c r="F46" s="11">
        <v>0</v>
      </c>
      <c r="G46" s="163">
        <f t="shared" ref="G46:G52" si="21">ROUND(IFERROR(I46/J46,0),2)</f>
        <v>0</v>
      </c>
      <c r="H46" s="163">
        <v>0</v>
      </c>
      <c r="I46" s="163">
        <f t="shared" ref="I46:I52" si="22">IFERROR(H46/F46,0)</f>
        <v>0</v>
      </c>
      <c r="J46" s="11">
        <v>0</v>
      </c>
      <c r="L46" s="11">
        <v>0</v>
      </c>
      <c r="M46" s="163">
        <v>0</v>
      </c>
      <c r="N46" s="163">
        <f t="shared" ref="N46:N52" si="23">IFERROR(M46/L46,0)</f>
        <v>0</v>
      </c>
      <c r="O46" s="11" t="s">
        <v>191</v>
      </c>
      <c r="P46" s="11" t="s">
        <v>191</v>
      </c>
      <c r="Q46" s="11" t="s">
        <v>191</v>
      </c>
      <c r="R46" s="11" t="s">
        <v>191</v>
      </c>
      <c r="S46" s="11" t="s">
        <v>191</v>
      </c>
      <c r="T46" s="11" t="s">
        <v>191</v>
      </c>
      <c r="V46" s="11">
        <v>0</v>
      </c>
      <c r="W46" s="163">
        <v>0</v>
      </c>
      <c r="X46" s="163">
        <v>0</v>
      </c>
      <c r="Y46" s="11">
        <v>0</v>
      </c>
      <c r="Z46" s="163">
        <v>0</v>
      </c>
      <c r="AA46" s="163">
        <v>0</v>
      </c>
      <c r="AB46" s="11">
        <v>1</v>
      </c>
      <c r="AC46" s="163">
        <v>6.39</v>
      </c>
      <c r="AD46" s="163">
        <f t="shared" ref="AD46" si="24">IFERROR(AC46/AB46,0)</f>
        <v>6.39</v>
      </c>
    </row>
    <row r="47" spans="1:30" x14ac:dyDescent="0.3">
      <c r="A47" s="55"/>
      <c r="B47" s="11"/>
      <c r="C47" s="11" t="s">
        <v>192</v>
      </c>
      <c r="D47" s="11"/>
      <c r="E47" s="160" t="s">
        <v>240</v>
      </c>
      <c r="F47" s="11">
        <v>0</v>
      </c>
      <c r="G47" s="163">
        <f t="shared" si="21"/>
        <v>0</v>
      </c>
      <c r="H47" s="163">
        <v>0</v>
      </c>
      <c r="I47" s="163">
        <f t="shared" si="22"/>
        <v>0</v>
      </c>
      <c r="J47" s="11">
        <v>0</v>
      </c>
      <c r="L47" s="11">
        <v>0</v>
      </c>
      <c r="M47" s="163">
        <v>0</v>
      </c>
      <c r="N47" s="163">
        <f t="shared" si="23"/>
        <v>0</v>
      </c>
      <c r="O47" s="11" t="s">
        <v>191</v>
      </c>
      <c r="P47" s="11" t="s">
        <v>191</v>
      </c>
      <c r="Q47" s="11" t="s">
        <v>191</v>
      </c>
      <c r="R47" s="11" t="s">
        <v>191</v>
      </c>
      <c r="S47" s="11" t="s">
        <v>191</v>
      </c>
      <c r="T47" s="11" t="s">
        <v>191</v>
      </c>
      <c r="V47" s="11">
        <v>0</v>
      </c>
      <c r="W47" s="163">
        <v>0</v>
      </c>
      <c r="X47" s="163">
        <v>0</v>
      </c>
      <c r="Y47" s="11">
        <v>0</v>
      </c>
      <c r="Z47" s="163">
        <v>0</v>
      </c>
      <c r="AA47" s="163">
        <v>0</v>
      </c>
      <c r="AB47" s="11">
        <v>15</v>
      </c>
      <c r="AC47" s="163">
        <v>2753.25</v>
      </c>
      <c r="AD47" s="163">
        <f t="shared" ref="AD47:AD52" si="25">IFERROR(AC47/AB47,0)</f>
        <v>183.55</v>
      </c>
    </row>
    <row r="48" spans="1:30" x14ac:dyDescent="0.3">
      <c r="A48" s="55"/>
      <c r="B48" s="11"/>
      <c r="C48" s="11" t="s">
        <v>192</v>
      </c>
      <c r="D48" s="11"/>
      <c r="E48" s="160" t="s">
        <v>241</v>
      </c>
      <c r="F48" s="11">
        <v>1</v>
      </c>
      <c r="G48" s="163">
        <f t="shared" si="21"/>
        <v>128.77000000000001</v>
      </c>
      <c r="H48" s="163">
        <v>2317.86</v>
      </c>
      <c r="I48" s="163">
        <f t="shared" si="22"/>
        <v>2317.86</v>
      </c>
      <c r="J48" s="11">
        <v>18</v>
      </c>
      <c r="L48" s="11">
        <v>0</v>
      </c>
      <c r="M48" s="163">
        <v>0</v>
      </c>
      <c r="N48" s="163">
        <f t="shared" si="23"/>
        <v>0</v>
      </c>
      <c r="O48" s="11" t="s">
        <v>191</v>
      </c>
      <c r="P48" s="11" t="s">
        <v>191</v>
      </c>
      <c r="Q48" s="11" t="s">
        <v>191</v>
      </c>
      <c r="R48" s="11" t="s">
        <v>191</v>
      </c>
      <c r="S48" s="11" t="s">
        <v>191</v>
      </c>
      <c r="T48" s="11" t="s">
        <v>191</v>
      </c>
      <c r="V48" s="11">
        <v>0</v>
      </c>
      <c r="W48" s="163">
        <v>0</v>
      </c>
      <c r="X48" s="163">
        <v>0</v>
      </c>
      <c r="Y48" s="11">
        <v>0</v>
      </c>
      <c r="Z48" s="163">
        <v>0</v>
      </c>
      <c r="AA48" s="163">
        <v>0</v>
      </c>
      <c r="AB48" s="11">
        <v>10</v>
      </c>
      <c r="AC48" s="163">
        <v>312.82</v>
      </c>
      <c r="AD48" s="163">
        <f t="shared" si="25"/>
        <v>31.282</v>
      </c>
    </row>
    <row r="49" spans="1:30" x14ac:dyDescent="0.3">
      <c r="A49" s="55"/>
      <c r="B49" s="11"/>
      <c r="C49" s="11" t="s">
        <v>192</v>
      </c>
      <c r="D49" s="11"/>
      <c r="E49" s="160" t="s">
        <v>244</v>
      </c>
      <c r="F49" s="11">
        <v>0</v>
      </c>
      <c r="G49" s="163">
        <f t="shared" si="21"/>
        <v>0</v>
      </c>
      <c r="H49" s="163">
        <v>0</v>
      </c>
      <c r="I49" s="163">
        <f t="shared" si="22"/>
        <v>0</v>
      </c>
      <c r="J49" s="11">
        <v>0</v>
      </c>
      <c r="L49" s="11">
        <v>0</v>
      </c>
      <c r="M49" s="163">
        <v>0</v>
      </c>
      <c r="N49" s="163">
        <f t="shared" si="23"/>
        <v>0</v>
      </c>
      <c r="O49" s="11" t="s">
        <v>191</v>
      </c>
      <c r="P49" s="11" t="s">
        <v>191</v>
      </c>
      <c r="Q49" s="11" t="s">
        <v>191</v>
      </c>
      <c r="R49" s="11" t="s">
        <v>191</v>
      </c>
      <c r="S49" s="11" t="s">
        <v>191</v>
      </c>
      <c r="T49" s="11" t="s">
        <v>191</v>
      </c>
      <c r="V49" s="11">
        <v>0</v>
      </c>
      <c r="W49" s="163">
        <v>0</v>
      </c>
      <c r="X49" s="163">
        <v>0</v>
      </c>
      <c r="Y49" s="11">
        <v>0</v>
      </c>
      <c r="Z49" s="163">
        <v>0</v>
      </c>
      <c r="AA49" s="163">
        <v>0</v>
      </c>
      <c r="AB49" s="11">
        <v>9</v>
      </c>
      <c r="AC49" s="163">
        <v>70.709999999999994</v>
      </c>
      <c r="AD49" s="163">
        <f t="shared" si="25"/>
        <v>7.8566666666666656</v>
      </c>
    </row>
    <row r="50" spans="1:30" x14ac:dyDescent="0.3">
      <c r="A50" s="55"/>
      <c r="B50" s="11"/>
      <c r="C50" s="11" t="s">
        <v>192</v>
      </c>
      <c r="D50" s="11"/>
      <c r="E50" s="160" t="s">
        <v>245</v>
      </c>
      <c r="F50" s="11">
        <v>0</v>
      </c>
      <c r="G50" s="163">
        <f t="shared" si="21"/>
        <v>0</v>
      </c>
      <c r="H50" s="163">
        <v>0</v>
      </c>
      <c r="I50" s="163">
        <f t="shared" si="22"/>
        <v>0</v>
      </c>
      <c r="J50" s="11">
        <v>0</v>
      </c>
      <c r="L50" s="11">
        <v>0</v>
      </c>
      <c r="M50" s="163">
        <v>0</v>
      </c>
      <c r="N50" s="163">
        <f t="shared" si="23"/>
        <v>0</v>
      </c>
      <c r="O50" s="11" t="s">
        <v>191</v>
      </c>
      <c r="P50" s="11" t="s">
        <v>191</v>
      </c>
      <c r="Q50" s="11" t="s">
        <v>191</v>
      </c>
      <c r="R50" s="11" t="s">
        <v>191</v>
      </c>
      <c r="S50" s="11" t="s">
        <v>191</v>
      </c>
      <c r="T50" s="11" t="s">
        <v>191</v>
      </c>
      <c r="V50" s="11">
        <v>0</v>
      </c>
      <c r="W50" s="163">
        <v>0</v>
      </c>
      <c r="X50" s="163">
        <v>0</v>
      </c>
      <c r="Y50" s="11">
        <v>0</v>
      </c>
      <c r="Z50" s="163">
        <v>0</v>
      </c>
      <c r="AA50" s="163">
        <v>0</v>
      </c>
      <c r="AB50" s="11">
        <v>152</v>
      </c>
      <c r="AC50" s="163">
        <v>5273.66</v>
      </c>
      <c r="AD50" s="163">
        <f t="shared" si="25"/>
        <v>34.695131578947368</v>
      </c>
    </row>
    <row r="51" spans="1:30" x14ac:dyDescent="0.3">
      <c r="A51" s="55"/>
      <c r="B51" s="11"/>
      <c r="C51" s="11" t="s">
        <v>192</v>
      </c>
      <c r="D51" s="11"/>
      <c r="E51" s="160" t="s">
        <v>246</v>
      </c>
      <c r="F51" s="11">
        <v>0</v>
      </c>
      <c r="G51" s="163">
        <f t="shared" si="21"/>
        <v>0</v>
      </c>
      <c r="H51" s="163">
        <v>0</v>
      </c>
      <c r="I51" s="163">
        <f t="shared" si="22"/>
        <v>0</v>
      </c>
      <c r="J51" s="11">
        <v>0</v>
      </c>
      <c r="L51" s="11">
        <v>0</v>
      </c>
      <c r="M51" s="163">
        <v>0</v>
      </c>
      <c r="N51" s="163">
        <f t="shared" si="23"/>
        <v>0</v>
      </c>
      <c r="O51" s="11" t="s">
        <v>191</v>
      </c>
      <c r="P51" s="11" t="s">
        <v>191</v>
      </c>
      <c r="Q51" s="11" t="s">
        <v>191</v>
      </c>
      <c r="R51" s="11" t="s">
        <v>191</v>
      </c>
      <c r="S51" s="11" t="s">
        <v>191</v>
      </c>
      <c r="T51" s="11" t="s">
        <v>191</v>
      </c>
      <c r="V51" s="11">
        <v>0</v>
      </c>
      <c r="W51" s="163">
        <v>0</v>
      </c>
      <c r="X51" s="163">
        <v>0</v>
      </c>
      <c r="Y51" s="11">
        <v>0</v>
      </c>
      <c r="Z51" s="163">
        <v>0</v>
      </c>
      <c r="AA51" s="163">
        <v>0</v>
      </c>
      <c r="AB51" s="11">
        <v>11</v>
      </c>
      <c r="AC51" s="163">
        <v>1113.52</v>
      </c>
      <c r="AD51" s="163">
        <f t="shared" si="25"/>
        <v>101.22909090909091</v>
      </c>
    </row>
    <row r="52" spans="1:30" x14ac:dyDescent="0.3">
      <c r="A52" s="55"/>
      <c r="B52" s="11"/>
      <c r="C52" s="11" t="s">
        <v>192</v>
      </c>
      <c r="D52" s="11"/>
      <c r="E52" s="160" t="s">
        <v>247</v>
      </c>
      <c r="F52" s="11">
        <v>0</v>
      </c>
      <c r="G52" s="163">
        <f t="shared" si="21"/>
        <v>0</v>
      </c>
      <c r="H52" s="163">
        <v>0</v>
      </c>
      <c r="I52" s="163">
        <f t="shared" si="22"/>
        <v>0</v>
      </c>
      <c r="J52" s="11">
        <v>0</v>
      </c>
      <c r="L52" s="11">
        <v>0</v>
      </c>
      <c r="M52" s="163">
        <v>0</v>
      </c>
      <c r="N52" s="163">
        <f t="shared" si="23"/>
        <v>0</v>
      </c>
      <c r="O52" s="11" t="s">
        <v>191</v>
      </c>
      <c r="P52" s="11" t="s">
        <v>191</v>
      </c>
      <c r="Q52" s="11" t="s">
        <v>191</v>
      </c>
      <c r="R52" s="11" t="s">
        <v>191</v>
      </c>
      <c r="S52" s="11" t="s">
        <v>191</v>
      </c>
      <c r="T52" s="11" t="s">
        <v>191</v>
      </c>
      <c r="V52" s="11">
        <v>0</v>
      </c>
      <c r="W52" s="163">
        <v>0</v>
      </c>
      <c r="X52" s="163">
        <v>0</v>
      </c>
      <c r="Y52" s="11">
        <v>0</v>
      </c>
      <c r="Z52" s="163">
        <v>0</v>
      </c>
      <c r="AA52" s="163">
        <v>0</v>
      </c>
      <c r="AB52" s="11">
        <v>3</v>
      </c>
      <c r="AC52" s="163">
        <v>23.58</v>
      </c>
      <c r="AD52" s="163">
        <f t="shared" si="25"/>
        <v>7.8599999999999994</v>
      </c>
    </row>
    <row r="53" spans="1:30" ht="15" thickBot="1" x14ac:dyDescent="0.3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ht="15" thickBot="1" x14ac:dyDescent="0.35">
      <c r="A54" s="55"/>
      <c r="B54" s="93" t="s">
        <v>124</v>
      </c>
      <c r="C54" s="100"/>
      <c r="D54" s="100"/>
      <c r="E54" s="100"/>
      <c r="F54" s="176">
        <v>0</v>
      </c>
      <c r="G54" s="166">
        <v>0</v>
      </c>
      <c r="H54" s="206">
        <v>0</v>
      </c>
      <c r="I54" s="166">
        <v>0</v>
      </c>
      <c r="J54" s="211">
        <f>AVERAGEIF(J45:J53,"&gt;0")</f>
        <v>18</v>
      </c>
      <c r="L54" s="212">
        <v>0</v>
      </c>
      <c r="M54" s="206">
        <v>0</v>
      </c>
      <c r="N54" s="166">
        <v>0</v>
      </c>
      <c r="O54" s="95" t="s">
        <v>191</v>
      </c>
      <c r="P54" s="95" t="s">
        <v>191</v>
      </c>
      <c r="Q54" s="99" t="s">
        <v>191</v>
      </c>
      <c r="R54" s="95" t="s">
        <v>191</v>
      </c>
      <c r="S54" s="95" t="s">
        <v>191</v>
      </c>
      <c r="T54" s="99" t="s">
        <v>191</v>
      </c>
      <c r="V54" s="212">
        <v>0</v>
      </c>
      <c r="W54" s="206">
        <v>0</v>
      </c>
      <c r="X54" s="166">
        <v>0</v>
      </c>
      <c r="Y54" s="176">
        <v>0</v>
      </c>
      <c r="Z54" s="206">
        <v>0</v>
      </c>
      <c r="AA54" s="166">
        <v>0</v>
      </c>
      <c r="AB54" s="176">
        <f>SUM(AB45:AB53)</f>
        <v>203</v>
      </c>
      <c r="AC54" s="206">
        <f>SUM(AC45:AC53)</f>
        <v>10183.94</v>
      </c>
      <c r="AD54" s="213">
        <f>IFERROR(AVERAGEIF(AD45:AD52,"&gt;0"),0)</f>
        <v>85.983486144338116</v>
      </c>
    </row>
    <row r="55" spans="1:30" s="4" customFormat="1" ht="13.2" x14ac:dyDescent="0.25">
      <c r="L55" s="50"/>
      <c r="V55" s="50"/>
    </row>
    <row r="56" spans="1:30" ht="66" x14ac:dyDescent="0.3">
      <c r="A56" s="55" t="str">
        <f>A23</f>
        <v>March, 2022</v>
      </c>
      <c r="B56" s="56" t="s">
        <v>142</v>
      </c>
      <c r="C56" s="56" t="s">
        <v>16</v>
      </c>
      <c r="D56" s="56" t="s">
        <v>104</v>
      </c>
      <c r="E56" s="56" t="s">
        <v>17</v>
      </c>
      <c r="F56" s="69" t="s">
        <v>35</v>
      </c>
      <c r="G56" s="69" t="s">
        <v>110</v>
      </c>
      <c r="H56" s="69" t="s">
        <v>126</v>
      </c>
      <c r="I56" s="69" t="s">
        <v>36</v>
      </c>
      <c r="J56" s="69" t="s">
        <v>127</v>
      </c>
      <c r="K56" s="71"/>
      <c r="L56" s="69" t="s">
        <v>37</v>
      </c>
      <c r="M56" s="69" t="s">
        <v>38</v>
      </c>
      <c r="N56" s="69" t="s">
        <v>148</v>
      </c>
      <c r="O56" s="69" t="s">
        <v>131</v>
      </c>
      <c r="P56" s="69" t="s">
        <v>39</v>
      </c>
      <c r="Q56" s="69" t="s">
        <v>138</v>
      </c>
      <c r="R56" s="57" t="s">
        <v>40</v>
      </c>
      <c r="S56" s="57" t="s">
        <v>41</v>
      </c>
      <c r="T56" s="57" t="s">
        <v>149</v>
      </c>
      <c r="U56" s="72"/>
      <c r="V56" s="57" t="s">
        <v>42</v>
      </c>
      <c r="W56" s="57" t="s">
        <v>43</v>
      </c>
      <c r="X56" s="57" t="s">
        <v>139</v>
      </c>
      <c r="Y56" s="57" t="s">
        <v>44</v>
      </c>
      <c r="Z56" s="57" t="s">
        <v>45</v>
      </c>
      <c r="AA56" s="57" t="s">
        <v>140</v>
      </c>
      <c r="AB56" s="57" t="s">
        <v>121</v>
      </c>
      <c r="AC56" s="57" t="s">
        <v>122</v>
      </c>
      <c r="AD56" s="57" t="s">
        <v>141</v>
      </c>
    </row>
    <row r="57" spans="1:30" x14ac:dyDescent="0.3">
      <c r="A57" s="55"/>
      <c r="B57" s="11"/>
      <c r="C57" s="11" t="s">
        <v>192</v>
      </c>
      <c r="D57" s="11"/>
      <c r="E57" s="160">
        <v>0</v>
      </c>
      <c r="F57" s="11">
        <v>0</v>
      </c>
      <c r="G57" s="164">
        <f>ROUND(IFERROR(I57/J57,0),2)</f>
        <v>0</v>
      </c>
      <c r="H57" s="164">
        <v>0</v>
      </c>
      <c r="I57" s="164">
        <f>IFERROR(H57/F57,0)</f>
        <v>0</v>
      </c>
      <c r="J57" s="11">
        <v>0</v>
      </c>
      <c r="L57" s="11">
        <v>0</v>
      </c>
      <c r="M57" s="164">
        <v>0</v>
      </c>
      <c r="N57" s="214">
        <f t="shared" ref="N57:N62" si="26">IFERROR(M57/L57,0)</f>
        <v>0</v>
      </c>
      <c r="O57" s="11" t="s">
        <v>191</v>
      </c>
      <c r="P57" s="11" t="s">
        <v>191</v>
      </c>
      <c r="Q57" s="11" t="s">
        <v>191</v>
      </c>
      <c r="R57" s="11" t="s">
        <v>191</v>
      </c>
      <c r="S57" s="11" t="s">
        <v>191</v>
      </c>
      <c r="T57" s="11" t="s">
        <v>191</v>
      </c>
      <c r="V57" s="11">
        <v>0</v>
      </c>
      <c r="W57" s="164">
        <v>0</v>
      </c>
      <c r="X57" s="164">
        <v>0</v>
      </c>
      <c r="Y57" s="11">
        <v>0</v>
      </c>
      <c r="Z57" s="164">
        <v>0</v>
      </c>
      <c r="AA57" s="164">
        <v>0</v>
      </c>
      <c r="AB57" s="11">
        <v>1</v>
      </c>
      <c r="AC57" s="164">
        <v>8.6</v>
      </c>
      <c r="AD57" s="164">
        <f>IFERROR(AC57/AB57,0)</f>
        <v>8.6</v>
      </c>
    </row>
    <row r="58" spans="1:30" x14ac:dyDescent="0.3">
      <c r="A58" s="55"/>
      <c r="B58" s="11"/>
      <c r="C58" s="11" t="s">
        <v>192</v>
      </c>
      <c r="D58" s="11"/>
      <c r="E58" s="11" t="s">
        <v>240</v>
      </c>
      <c r="F58" s="11">
        <v>0</v>
      </c>
      <c r="G58" s="163">
        <f t="shared" ref="G58:G62" si="27">ROUND(IFERROR(I58/J58,0),2)</f>
        <v>0</v>
      </c>
      <c r="H58" s="163">
        <v>0</v>
      </c>
      <c r="I58" s="163">
        <f t="shared" ref="I58:I62" si="28">IFERROR(H58/F58,0)</f>
        <v>0</v>
      </c>
      <c r="J58" s="11">
        <v>0</v>
      </c>
      <c r="L58" s="11">
        <v>0</v>
      </c>
      <c r="M58" s="163">
        <v>0</v>
      </c>
      <c r="N58" s="163">
        <f t="shared" si="26"/>
        <v>0</v>
      </c>
      <c r="O58" s="11" t="s">
        <v>191</v>
      </c>
      <c r="P58" s="11" t="s">
        <v>191</v>
      </c>
      <c r="Q58" s="11" t="s">
        <v>191</v>
      </c>
      <c r="R58" s="11" t="s">
        <v>191</v>
      </c>
      <c r="S58" s="11" t="s">
        <v>191</v>
      </c>
      <c r="T58" s="11" t="s">
        <v>191</v>
      </c>
      <c r="V58" s="11">
        <v>0</v>
      </c>
      <c r="W58" s="163">
        <v>0</v>
      </c>
      <c r="X58" s="163">
        <v>0</v>
      </c>
      <c r="Y58" s="11">
        <v>0</v>
      </c>
      <c r="Z58" s="163">
        <v>0</v>
      </c>
      <c r="AA58" s="163">
        <v>0</v>
      </c>
      <c r="AB58" s="11">
        <v>8</v>
      </c>
      <c r="AC58" s="163">
        <v>879.9</v>
      </c>
      <c r="AD58" s="163">
        <f t="shared" ref="AD58:AD62" si="29">IFERROR(AC58/AB58,0)</f>
        <v>109.9875</v>
      </c>
    </row>
    <row r="59" spans="1:30" x14ac:dyDescent="0.3">
      <c r="A59" s="55"/>
      <c r="B59" s="11"/>
      <c r="C59" s="11" t="s">
        <v>192</v>
      </c>
      <c r="D59" s="11"/>
      <c r="E59" s="160" t="s">
        <v>241</v>
      </c>
      <c r="F59" s="11">
        <v>0</v>
      </c>
      <c r="G59" s="163">
        <f t="shared" si="27"/>
        <v>0</v>
      </c>
      <c r="H59" s="163">
        <v>0</v>
      </c>
      <c r="I59" s="163">
        <f t="shared" si="28"/>
        <v>0</v>
      </c>
      <c r="J59" s="11">
        <v>0</v>
      </c>
      <c r="L59" s="11">
        <v>0</v>
      </c>
      <c r="M59" s="163">
        <v>0</v>
      </c>
      <c r="N59" s="163">
        <f t="shared" si="26"/>
        <v>0</v>
      </c>
      <c r="O59" s="11" t="s">
        <v>191</v>
      </c>
      <c r="P59" s="11" t="s">
        <v>191</v>
      </c>
      <c r="Q59" s="11" t="s">
        <v>191</v>
      </c>
      <c r="R59" s="11" t="s">
        <v>191</v>
      </c>
      <c r="S59" s="11" t="s">
        <v>191</v>
      </c>
      <c r="T59" s="11" t="s">
        <v>191</v>
      </c>
      <c r="V59" s="11">
        <v>0</v>
      </c>
      <c r="W59" s="163">
        <v>0</v>
      </c>
      <c r="X59" s="163">
        <v>0</v>
      </c>
      <c r="Y59" s="11">
        <v>0</v>
      </c>
      <c r="Z59" s="163">
        <v>0</v>
      </c>
      <c r="AA59" s="163">
        <v>0</v>
      </c>
      <c r="AB59" s="11">
        <v>2</v>
      </c>
      <c r="AC59" s="163">
        <v>51.13</v>
      </c>
      <c r="AD59" s="163">
        <f t="shared" si="29"/>
        <v>25.565000000000001</v>
      </c>
    </row>
    <row r="60" spans="1:30" x14ac:dyDescent="0.3">
      <c r="A60" s="55"/>
      <c r="B60" s="11"/>
      <c r="C60" s="11" t="s">
        <v>192</v>
      </c>
      <c r="D60" s="11"/>
      <c r="E60" s="11" t="s">
        <v>244</v>
      </c>
      <c r="F60" s="11">
        <v>0</v>
      </c>
      <c r="G60" s="163">
        <f t="shared" si="27"/>
        <v>0</v>
      </c>
      <c r="H60" s="163">
        <v>0</v>
      </c>
      <c r="I60" s="163">
        <f t="shared" si="28"/>
        <v>0</v>
      </c>
      <c r="J60" s="11">
        <v>0</v>
      </c>
      <c r="L60" s="11">
        <v>0</v>
      </c>
      <c r="M60" s="163">
        <v>0</v>
      </c>
      <c r="N60" s="163">
        <f t="shared" si="26"/>
        <v>0</v>
      </c>
      <c r="O60" s="11" t="s">
        <v>191</v>
      </c>
      <c r="P60" s="11" t="s">
        <v>191</v>
      </c>
      <c r="Q60" s="11" t="s">
        <v>191</v>
      </c>
      <c r="R60" s="11" t="s">
        <v>191</v>
      </c>
      <c r="S60" s="11" t="s">
        <v>191</v>
      </c>
      <c r="T60" s="11" t="s">
        <v>191</v>
      </c>
      <c r="V60" s="11">
        <v>0</v>
      </c>
      <c r="W60" s="163">
        <v>0</v>
      </c>
      <c r="X60" s="163">
        <v>0</v>
      </c>
      <c r="Y60" s="11">
        <v>0</v>
      </c>
      <c r="Z60" s="163">
        <v>0</v>
      </c>
      <c r="AA60" s="163">
        <v>0</v>
      </c>
      <c r="AB60" s="11">
        <v>3</v>
      </c>
      <c r="AC60" s="163">
        <v>10.32</v>
      </c>
      <c r="AD60" s="163">
        <f t="shared" si="29"/>
        <v>3.44</v>
      </c>
    </row>
    <row r="61" spans="1:30" x14ac:dyDescent="0.3">
      <c r="A61" s="55"/>
      <c r="B61" s="11"/>
      <c r="C61" s="11" t="s">
        <v>192</v>
      </c>
      <c r="D61" s="11"/>
      <c r="E61" s="11" t="s">
        <v>245</v>
      </c>
      <c r="F61" s="11">
        <v>0</v>
      </c>
      <c r="G61" s="163">
        <f t="shared" si="27"/>
        <v>0</v>
      </c>
      <c r="H61" s="163">
        <v>0</v>
      </c>
      <c r="I61" s="163">
        <f t="shared" si="28"/>
        <v>0</v>
      </c>
      <c r="J61" s="11">
        <v>0</v>
      </c>
      <c r="L61" s="11">
        <v>0</v>
      </c>
      <c r="M61" s="163">
        <v>0</v>
      </c>
      <c r="N61" s="163">
        <f t="shared" si="26"/>
        <v>0</v>
      </c>
      <c r="O61" s="11" t="s">
        <v>191</v>
      </c>
      <c r="P61" s="11" t="s">
        <v>191</v>
      </c>
      <c r="Q61" s="11" t="s">
        <v>191</v>
      </c>
      <c r="R61" s="11" t="s">
        <v>191</v>
      </c>
      <c r="S61" s="11" t="s">
        <v>191</v>
      </c>
      <c r="T61" s="11" t="s">
        <v>191</v>
      </c>
      <c r="V61" s="11">
        <v>0</v>
      </c>
      <c r="W61" s="163">
        <v>0</v>
      </c>
      <c r="X61" s="163">
        <v>0</v>
      </c>
      <c r="Y61" s="11">
        <v>0</v>
      </c>
      <c r="Z61" s="163">
        <v>0</v>
      </c>
      <c r="AA61" s="163">
        <v>0</v>
      </c>
      <c r="AB61" s="11">
        <v>217</v>
      </c>
      <c r="AC61" s="163">
        <v>6470.85</v>
      </c>
      <c r="AD61" s="163">
        <f t="shared" si="29"/>
        <v>29.819585253456221</v>
      </c>
    </row>
    <row r="62" spans="1:30" x14ac:dyDescent="0.3">
      <c r="A62" s="55"/>
      <c r="B62" s="11"/>
      <c r="C62" s="11" t="s">
        <v>192</v>
      </c>
      <c r="D62" s="11"/>
      <c r="E62" s="11" t="s">
        <v>246</v>
      </c>
      <c r="F62" s="11">
        <v>0</v>
      </c>
      <c r="G62" s="163">
        <f t="shared" si="27"/>
        <v>0</v>
      </c>
      <c r="H62" s="163">
        <v>0</v>
      </c>
      <c r="I62" s="163">
        <f t="shared" si="28"/>
        <v>0</v>
      </c>
      <c r="J62" s="11">
        <v>0</v>
      </c>
      <c r="L62" s="11">
        <v>0</v>
      </c>
      <c r="M62" s="163">
        <v>0</v>
      </c>
      <c r="N62" s="163">
        <f t="shared" si="26"/>
        <v>0</v>
      </c>
      <c r="O62" s="11" t="s">
        <v>191</v>
      </c>
      <c r="P62" s="11" t="s">
        <v>191</v>
      </c>
      <c r="Q62" s="11" t="s">
        <v>191</v>
      </c>
      <c r="R62" s="11" t="s">
        <v>191</v>
      </c>
      <c r="S62" s="11" t="s">
        <v>191</v>
      </c>
      <c r="T62" s="11" t="s">
        <v>191</v>
      </c>
      <c r="V62" s="11">
        <v>0</v>
      </c>
      <c r="W62" s="163">
        <v>0</v>
      </c>
      <c r="X62" s="163">
        <v>0</v>
      </c>
      <c r="Y62" s="11">
        <v>0</v>
      </c>
      <c r="Z62" s="163">
        <v>0</v>
      </c>
      <c r="AA62" s="163">
        <v>0</v>
      </c>
      <c r="AB62" s="11">
        <v>7</v>
      </c>
      <c r="AC62" s="163">
        <v>240.11</v>
      </c>
      <c r="AD62" s="163">
        <f t="shared" si="29"/>
        <v>34.301428571428573</v>
      </c>
    </row>
    <row r="63" spans="1:30" ht="15" thickBot="1" x14ac:dyDescent="0.35">
      <c r="A63" s="55"/>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ht="15" thickBot="1" x14ac:dyDescent="0.35">
      <c r="A64" s="5"/>
      <c r="B64" s="93" t="s">
        <v>124</v>
      </c>
      <c r="C64" s="100"/>
      <c r="D64" s="100"/>
      <c r="E64" s="100"/>
      <c r="F64" s="176">
        <v>0</v>
      </c>
      <c r="G64" s="166">
        <v>0</v>
      </c>
      <c r="H64" s="206">
        <v>0</v>
      </c>
      <c r="I64" s="166">
        <v>0</v>
      </c>
      <c r="J64" s="211">
        <v>0</v>
      </c>
      <c r="L64" s="212">
        <v>0</v>
      </c>
      <c r="M64" s="206">
        <v>0</v>
      </c>
      <c r="N64" s="166">
        <v>0</v>
      </c>
      <c r="O64" s="95" t="s">
        <v>191</v>
      </c>
      <c r="P64" s="95" t="s">
        <v>191</v>
      </c>
      <c r="Q64" s="99" t="s">
        <v>191</v>
      </c>
      <c r="R64" s="95" t="s">
        <v>191</v>
      </c>
      <c r="S64" s="95" t="s">
        <v>191</v>
      </c>
      <c r="T64" s="99" t="s">
        <v>191</v>
      </c>
      <c r="V64" s="212">
        <v>0</v>
      </c>
      <c r="W64" s="206">
        <v>0</v>
      </c>
      <c r="X64" s="166">
        <v>0</v>
      </c>
      <c r="Y64" s="176">
        <v>0</v>
      </c>
      <c r="Z64" s="206">
        <v>0</v>
      </c>
      <c r="AA64" s="166">
        <v>0</v>
      </c>
      <c r="AB64" s="176">
        <f>SUM(AB57:AB62)</f>
        <v>238</v>
      </c>
      <c r="AC64" s="206">
        <f>SUM(AC57:AC62)</f>
        <v>7660.91</v>
      </c>
      <c r="AD64" s="213">
        <f>AVERAGEIF(AD57:AD62,"&gt;0")</f>
        <v>35.2855856374808</v>
      </c>
    </row>
    <row r="65" spans="1:30" s="4" customFormat="1" ht="13.2" x14ac:dyDescent="0.25">
      <c r="A65" s="55"/>
      <c r="L65" s="50"/>
      <c r="V65" s="50"/>
    </row>
    <row r="66" spans="1:30" ht="66" x14ac:dyDescent="0.3">
      <c r="A66" s="55" t="str">
        <f>A33</f>
        <v>March, 2019</v>
      </c>
      <c r="B66" s="56" t="s">
        <v>142</v>
      </c>
      <c r="C66" s="56" t="s">
        <v>16</v>
      </c>
      <c r="D66" s="56" t="s">
        <v>104</v>
      </c>
      <c r="E66" s="56" t="s">
        <v>17</v>
      </c>
      <c r="F66" s="69" t="s">
        <v>35</v>
      </c>
      <c r="G66" s="69" t="s">
        <v>110</v>
      </c>
      <c r="H66" s="69" t="s">
        <v>126</v>
      </c>
      <c r="I66" s="69" t="s">
        <v>36</v>
      </c>
      <c r="J66" s="69" t="s">
        <v>127</v>
      </c>
      <c r="K66" s="71"/>
      <c r="L66" s="69" t="s">
        <v>37</v>
      </c>
      <c r="M66" s="69" t="s">
        <v>38</v>
      </c>
      <c r="N66" s="69" t="s">
        <v>148</v>
      </c>
      <c r="O66" s="69" t="s">
        <v>131</v>
      </c>
      <c r="P66" s="69" t="s">
        <v>39</v>
      </c>
      <c r="Q66" s="69" t="s">
        <v>138</v>
      </c>
      <c r="R66" s="57" t="s">
        <v>40</v>
      </c>
      <c r="S66" s="57" t="s">
        <v>41</v>
      </c>
      <c r="T66" s="57" t="s">
        <v>149</v>
      </c>
      <c r="U66" s="72"/>
      <c r="V66" s="57" t="s">
        <v>42</v>
      </c>
      <c r="W66" s="57" t="s">
        <v>43</v>
      </c>
      <c r="X66" s="57" t="s">
        <v>139</v>
      </c>
      <c r="Y66" s="57" t="s">
        <v>44</v>
      </c>
      <c r="Z66" s="57" t="s">
        <v>45</v>
      </c>
      <c r="AA66" s="57" t="s">
        <v>140</v>
      </c>
      <c r="AB66" s="57" t="s">
        <v>121</v>
      </c>
      <c r="AC66" s="57" t="s">
        <v>122</v>
      </c>
      <c r="AD66" s="57" t="s">
        <v>141</v>
      </c>
    </row>
    <row r="67" spans="1:30" x14ac:dyDescent="0.3">
      <c r="A67" s="55"/>
      <c r="B67" s="11"/>
      <c r="C67" s="11" t="s">
        <v>192</v>
      </c>
      <c r="D67" s="11"/>
      <c r="E67" s="160">
        <v>0</v>
      </c>
      <c r="F67" s="11">
        <v>0</v>
      </c>
      <c r="G67" s="164">
        <f>ROUND(IFERROR(I67/J67,0),2)</f>
        <v>0</v>
      </c>
      <c r="H67" s="164">
        <v>0</v>
      </c>
      <c r="I67" s="164">
        <f>IFERROR(H67/F67,0)</f>
        <v>0</v>
      </c>
      <c r="J67" s="11">
        <v>0</v>
      </c>
      <c r="L67" s="11">
        <v>0</v>
      </c>
      <c r="M67" s="164">
        <v>0</v>
      </c>
      <c r="N67" s="214">
        <f t="shared" ref="N67:N72" si="30">IFERROR(M67/L67,0)</f>
        <v>0</v>
      </c>
      <c r="O67" s="11" t="s">
        <v>191</v>
      </c>
      <c r="P67" s="11" t="s">
        <v>191</v>
      </c>
      <c r="Q67" s="11" t="s">
        <v>191</v>
      </c>
      <c r="R67" s="11" t="s">
        <v>191</v>
      </c>
      <c r="S67" s="11" t="s">
        <v>191</v>
      </c>
      <c r="T67" s="11" t="s">
        <v>191</v>
      </c>
      <c r="V67" s="11">
        <v>0</v>
      </c>
      <c r="W67" s="164">
        <v>0</v>
      </c>
      <c r="X67" s="214">
        <f t="shared" ref="X67:X72" si="31">IFERROR(W67/V67,0)</f>
        <v>0</v>
      </c>
      <c r="Y67" s="11">
        <v>0</v>
      </c>
      <c r="Z67" s="164">
        <v>0</v>
      </c>
      <c r="AA67" s="164">
        <v>0</v>
      </c>
      <c r="AB67" s="11">
        <v>1</v>
      </c>
      <c r="AC67" s="164">
        <v>1.37</v>
      </c>
      <c r="AD67" s="164">
        <f>IFERROR(AC67/AB67,0)</f>
        <v>1.37</v>
      </c>
    </row>
    <row r="68" spans="1:30" x14ac:dyDescent="0.3">
      <c r="A68" s="55"/>
      <c r="B68" s="11"/>
      <c r="C68" s="11" t="s">
        <v>192</v>
      </c>
      <c r="D68" s="11"/>
      <c r="E68" s="11" t="s">
        <v>235</v>
      </c>
      <c r="F68" s="11">
        <v>0</v>
      </c>
      <c r="G68" s="163">
        <f t="shared" ref="G68:G72" si="32">ROUND(IFERROR(I68/J68,0),2)</f>
        <v>0</v>
      </c>
      <c r="H68" s="163">
        <v>0</v>
      </c>
      <c r="I68" s="163">
        <f t="shared" ref="I68:I72" si="33">IFERROR(H68/F68,0)</f>
        <v>0</v>
      </c>
      <c r="J68" s="11">
        <v>0</v>
      </c>
      <c r="L68" s="11">
        <v>0</v>
      </c>
      <c r="M68" s="163">
        <v>0</v>
      </c>
      <c r="N68" s="163">
        <f t="shared" si="30"/>
        <v>0</v>
      </c>
      <c r="O68" s="11" t="s">
        <v>191</v>
      </c>
      <c r="P68" s="11" t="s">
        <v>191</v>
      </c>
      <c r="Q68" s="11" t="s">
        <v>191</v>
      </c>
      <c r="R68" s="11" t="s">
        <v>191</v>
      </c>
      <c r="S68" s="11" t="s">
        <v>191</v>
      </c>
      <c r="T68" s="11" t="s">
        <v>191</v>
      </c>
      <c r="V68" s="11">
        <v>0</v>
      </c>
      <c r="W68" s="163">
        <v>0</v>
      </c>
      <c r="X68" s="163">
        <f t="shared" si="31"/>
        <v>0</v>
      </c>
      <c r="Y68" s="11">
        <v>0</v>
      </c>
      <c r="Z68" s="163">
        <v>0</v>
      </c>
      <c r="AA68" s="163">
        <v>0</v>
      </c>
      <c r="AB68" s="11">
        <v>0</v>
      </c>
      <c r="AC68" s="163">
        <v>0</v>
      </c>
      <c r="AD68" s="163">
        <f>IFERROR(AC68/AB68,0)</f>
        <v>0</v>
      </c>
    </row>
    <row r="69" spans="1:30" x14ac:dyDescent="0.3">
      <c r="A69" s="55"/>
      <c r="B69" s="11"/>
      <c r="C69" s="11" t="s">
        <v>192</v>
      </c>
      <c r="D69" s="11"/>
      <c r="E69" s="11" t="s">
        <v>240</v>
      </c>
      <c r="F69" s="11">
        <v>0</v>
      </c>
      <c r="G69" s="163">
        <f t="shared" ref="G69:G71" si="34">ROUND(IFERROR(I69/J69,0),2)</f>
        <v>0</v>
      </c>
      <c r="H69" s="163">
        <v>0</v>
      </c>
      <c r="I69" s="163">
        <f t="shared" ref="I69:I71" si="35">IFERROR(H69/F69,0)</f>
        <v>0</v>
      </c>
      <c r="J69" s="11">
        <v>0</v>
      </c>
      <c r="L69" s="11">
        <v>0</v>
      </c>
      <c r="M69" s="163">
        <v>0</v>
      </c>
      <c r="N69" s="163">
        <f t="shared" ref="N69:N71" si="36">IFERROR(M69/L69,0)</f>
        <v>0</v>
      </c>
      <c r="O69" s="11" t="s">
        <v>191</v>
      </c>
      <c r="P69" s="11" t="s">
        <v>191</v>
      </c>
      <c r="Q69" s="11" t="s">
        <v>191</v>
      </c>
      <c r="R69" s="11" t="s">
        <v>191</v>
      </c>
      <c r="S69" s="11" t="s">
        <v>191</v>
      </c>
      <c r="T69" s="11" t="s">
        <v>191</v>
      </c>
      <c r="V69" s="11">
        <v>0</v>
      </c>
      <c r="W69" s="163">
        <v>0</v>
      </c>
      <c r="X69" s="163">
        <f t="shared" ref="X69:X71" si="37">IFERROR(W69/V69,0)</f>
        <v>0</v>
      </c>
      <c r="Y69" s="11">
        <v>0</v>
      </c>
      <c r="Z69" s="163">
        <v>0</v>
      </c>
      <c r="AA69" s="163">
        <v>0</v>
      </c>
      <c r="AB69" s="11">
        <v>7</v>
      </c>
      <c r="AC69" s="163">
        <v>431.93</v>
      </c>
      <c r="AD69" s="163">
        <f t="shared" ref="AD69:AD71" si="38">IFERROR(AC69/AB69,0)</f>
        <v>61.704285714285717</v>
      </c>
    </row>
    <row r="70" spans="1:30" x14ac:dyDescent="0.3">
      <c r="A70" s="55"/>
      <c r="B70" s="11"/>
      <c r="C70" s="11" t="s">
        <v>192</v>
      </c>
      <c r="D70" s="11"/>
      <c r="E70" s="11" t="s">
        <v>241</v>
      </c>
      <c r="F70" s="11">
        <v>0</v>
      </c>
      <c r="G70" s="163">
        <f t="shared" si="34"/>
        <v>0</v>
      </c>
      <c r="H70" s="163">
        <v>0</v>
      </c>
      <c r="I70" s="163">
        <f t="shared" si="35"/>
        <v>0</v>
      </c>
      <c r="J70" s="11">
        <v>0</v>
      </c>
      <c r="L70" s="11">
        <v>0</v>
      </c>
      <c r="M70" s="163">
        <v>0</v>
      </c>
      <c r="N70" s="163">
        <f t="shared" si="36"/>
        <v>0</v>
      </c>
      <c r="O70" s="11" t="s">
        <v>191</v>
      </c>
      <c r="P70" s="11" t="s">
        <v>191</v>
      </c>
      <c r="Q70" s="11" t="s">
        <v>191</v>
      </c>
      <c r="R70" s="11" t="s">
        <v>191</v>
      </c>
      <c r="S70" s="11" t="s">
        <v>191</v>
      </c>
      <c r="T70" s="11" t="s">
        <v>191</v>
      </c>
      <c r="V70" s="11">
        <v>0</v>
      </c>
      <c r="W70" s="163">
        <v>0</v>
      </c>
      <c r="X70" s="163">
        <f t="shared" si="37"/>
        <v>0</v>
      </c>
      <c r="Y70" s="11">
        <v>0</v>
      </c>
      <c r="Z70" s="163">
        <v>0</v>
      </c>
      <c r="AA70" s="163">
        <v>0</v>
      </c>
      <c r="AB70" s="11">
        <v>1</v>
      </c>
      <c r="AC70" s="163">
        <v>7.72</v>
      </c>
      <c r="AD70" s="163">
        <f t="shared" si="38"/>
        <v>7.72</v>
      </c>
    </row>
    <row r="71" spans="1:30" x14ac:dyDescent="0.3">
      <c r="A71" s="55"/>
      <c r="B71" s="11"/>
      <c r="C71" s="11" t="s">
        <v>192</v>
      </c>
      <c r="D71" s="11"/>
      <c r="E71" s="11" t="s">
        <v>244</v>
      </c>
      <c r="F71" s="11">
        <v>0</v>
      </c>
      <c r="G71" s="163">
        <f t="shared" si="34"/>
        <v>0</v>
      </c>
      <c r="H71" s="163">
        <v>0</v>
      </c>
      <c r="I71" s="163">
        <f t="shared" si="35"/>
        <v>0</v>
      </c>
      <c r="J71" s="11">
        <v>0</v>
      </c>
      <c r="L71" s="11">
        <v>0</v>
      </c>
      <c r="M71" s="163">
        <v>0</v>
      </c>
      <c r="N71" s="163">
        <f t="shared" si="36"/>
        <v>0</v>
      </c>
      <c r="O71" s="11" t="s">
        <v>191</v>
      </c>
      <c r="P71" s="11" t="s">
        <v>191</v>
      </c>
      <c r="Q71" s="11" t="s">
        <v>191</v>
      </c>
      <c r="R71" s="11" t="s">
        <v>191</v>
      </c>
      <c r="S71" s="11" t="s">
        <v>191</v>
      </c>
      <c r="T71" s="11" t="s">
        <v>191</v>
      </c>
      <c r="V71" s="11">
        <v>0</v>
      </c>
      <c r="W71" s="163">
        <v>0</v>
      </c>
      <c r="X71" s="163">
        <f t="shared" si="37"/>
        <v>0</v>
      </c>
      <c r="Y71" s="11">
        <v>0</v>
      </c>
      <c r="Z71" s="163">
        <v>0</v>
      </c>
      <c r="AA71" s="163">
        <v>0</v>
      </c>
      <c r="AB71" s="11">
        <v>2</v>
      </c>
      <c r="AC71" s="163">
        <v>16.46</v>
      </c>
      <c r="AD71" s="163">
        <f t="shared" si="38"/>
        <v>8.23</v>
      </c>
    </row>
    <row r="72" spans="1:30" x14ac:dyDescent="0.3">
      <c r="A72" s="55"/>
      <c r="B72" s="11"/>
      <c r="C72" s="11" t="s">
        <v>192</v>
      </c>
      <c r="D72" s="11"/>
      <c r="E72" s="11" t="s">
        <v>245</v>
      </c>
      <c r="F72" s="11">
        <v>0</v>
      </c>
      <c r="G72" s="163">
        <f t="shared" si="32"/>
        <v>0</v>
      </c>
      <c r="H72" s="163">
        <v>0</v>
      </c>
      <c r="I72" s="163">
        <f t="shared" si="33"/>
        <v>0</v>
      </c>
      <c r="J72" s="11">
        <v>0</v>
      </c>
      <c r="L72" s="11">
        <v>0</v>
      </c>
      <c r="M72" s="163">
        <v>0</v>
      </c>
      <c r="N72" s="163">
        <f t="shared" si="30"/>
        <v>0</v>
      </c>
      <c r="O72" s="11" t="s">
        <v>191</v>
      </c>
      <c r="P72" s="11" t="s">
        <v>191</v>
      </c>
      <c r="Q72" s="11" t="s">
        <v>191</v>
      </c>
      <c r="R72" s="11" t="s">
        <v>191</v>
      </c>
      <c r="S72" s="11" t="s">
        <v>191</v>
      </c>
      <c r="T72" s="11" t="s">
        <v>191</v>
      </c>
      <c r="V72" s="11">
        <v>0</v>
      </c>
      <c r="W72" s="163">
        <v>0</v>
      </c>
      <c r="X72" s="163">
        <f t="shared" si="31"/>
        <v>0</v>
      </c>
      <c r="Y72" s="11">
        <v>0</v>
      </c>
      <c r="Z72" s="163">
        <v>0</v>
      </c>
      <c r="AA72" s="163">
        <v>0</v>
      </c>
      <c r="AB72" s="11">
        <v>171</v>
      </c>
      <c r="AC72" s="163">
        <v>7442.98</v>
      </c>
      <c r="AD72" s="163">
        <f t="shared" ref="AD72" si="39">IFERROR(AC72/AB72,0)</f>
        <v>43.526198830409356</v>
      </c>
    </row>
    <row r="73" spans="1:30" x14ac:dyDescent="0.3">
      <c r="A73" s="55"/>
      <c r="B73" s="11"/>
      <c r="C73" s="11" t="s">
        <v>192</v>
      </c>
      <c r="D73" s="11"/>
      <c r="E73" s="11" t="s">
        <v>246</v>
      </c>
      <c r="F73" s="11">
        <v>0</v>
      </c>
      <c r="G73" s="163">
        <f t="shared" ref="G73" si="40">ROUND(IFERROR(I73/J73,0),2)</f>
        <v>0</v>
      </c>
      <c r="H73" s="163">
        <v>0</v>
      </c>
      <c r="I73" s="163">
        <f t="shared" ref="I73" si="41">IFERROR(H73/F73,0)</f>
        <v>0</v>
      </c>
      <c r="J73" s="11">
        <v>0</v>
      </c>
      <c r="L73" s="11">
        <v>0</v>
      </c>
      <c r="M73" s="163">
        <v>0</v>
      </c>
      <c r="N73" s="163">
        <f t="shared" ref="N73" si="42">IFERROR(M73/L73,0)</f>
        <v>0</v>
      </c>
      <c r="O73" s="11" t="s">
        <v>191</v>
      </c>
      <c r="P73" s="11" t="s">
        <v>191</v>
      </c>
      <c r="Q73" s="11" t="s">
        <v>191</v>
      </c>
      <c r="R73" s="11" t="s">
        <v>191</v>
      </c>
      <c r="S73" s="11" t="s">
        <v>191</v>
      </c>
      <c r="T73" s="11" t="s">
        <v>191</v>
      </c>
      <c r="V73" s="11">
        <v>1</v>
      </c>
      <c r="W73" s="163">
        <v>998.58</v>
      </c>
      <c r="X73" s="163">
        <f t="shared" ref="X73" si="43">IFERROR(W73/V73,0)</f>
        <v>998.58</v>
      </c>
      <c r="Y73" s="11">
        <v>0</v>
      </c>
      <c r="Z73" s="163">
        <v>0</v>
      </c>
      <c r="AA73" s="163">
        <v>0</v>
      </c>
      <c r="AB73" s="11">
        <v>7</v>
      </c>
      <c r="AC73" s="163">
        <v>1535.96</v>
      </c>
      <c r="AD73" s="163">
        <f t="shared" ref="AD73" si="44">IFERROR(AC73/AB73,0)</f>
        <v>219.42285714285714</v>
      </c>
    </row>
    <row r="74" spans="1:30" ht="15" thickBot="1" x14ac:dyDescent="0.3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5"/>
      <c r="B75" s="152" t="s">
        <v>124</v>
      </c>
      <c r="C75" s="151"/>
      <c r="D75" s="100"/>
      <c r="E75" s="100"/>
      <c r="F75" s="176">
        <v>0</v>
      </c>
      <c r="G75" s="166">
        <v>0</v>
      </c>
      <c r="H75" s="206">
        <v>0</v>
      </c>
      <c r="I75" s="166">
        <v>0</v>
      </c>
      <c r="J75" s="211">
        <v>0</v>
      </c>
      <c r="L75" s="212">
        <v>0</v>
      </c>
      <c r="M75" s="206">
        <v>0</v>
      </c>
      <c r="N75" s="166">
        <v>0</v>
      </c>
      <c r="O75" s="95" t="s">
        <v>191</v>
      </c>
      <c r="P75" s="95" t="s">
        <v>191</v>
      </c>
      <c r="Q75" s="99" t="s">
        <v>191</v>
      </c>
      <c r="R75" s="95" t="s">
        <v>191</v>
      </c>
      <c r="S75" s="95" t="s">
        <v>191</v>
      </c>
      <c r="T75" s="99" t="s">
        <v>191</v>
      </c>
      <c r="V75" s="215">
        <f>SUM(V67:V74)</f>
        <v>1</v>
      </c>
      <c r="W75" s="175">
        <f>SUM(W67:W74)</f>
        <v>998.58</v>
      </c>
      <c r="X75" s="166">
        <f>AVERAGEIF(X67:X73,"&gt;0")</f>
        <v>998.58</v>
      </c>
      <c r="Y75" s="176">
        <v>0</v>
      </c>
      <c r="Z75" s="206">
        <v>0</v>
      </c>
      <c r="AA75" s="166">
        <v>0</v>
      </c>
      <c r="AB75" s="176">
        <f>SUM(AB67:AB74)</f>
        <v>189</v>
      </c>
      <c r="AC75" s="206">
        <f>SUM(AC67:AC74)</f>
        <v>9436.4199999999983</v>
      </c>
      <c r="AD75" s="213">
        <f>AVERAGEIF(AD67:AD73,"&gt;0")</f>
        <v>56.995556947925365</v>
      </c>
    </row>
    <row r="76" spans="1:30" s="4" customFormat="1" ht="13.2" x14ac:dyDescent="0.25">
      <c r="A76" s="55"/>
    </row>
    <row r="77" spans="1:30" x14ac:dyDescent="0.3">
      <c r="AD77" s="216"/>
    </row>
    <row r="78" spans="1:30" x14ac:dyDescent="0.3"/>
    <row r="79" spans="1:30" x14ac:dyDescent="0.3"/>
    <row r="80" spans="1:3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election activeCell="X5" sqref="X5"/>
    </sheetView>
  </sheetViews>
  <sheetFormatPr defaultColWidth="0" defaultRowHeight="0" customHeight="1" zeroHeight="1" x14ac:dyDescent="0.25"/>
  <cols>
    <col min="1" max="1" width="55.6640625" style="4" customWidth="1"/>
    <col min="2" max="2" width="17" style="4" customWidth="1"/>
    <col min="3" max="3" width="11.5546875" style="4" bestFit="1" customWidth="1"/>
    <col min="4" max="4" width="14.109375" style="4" customWidth="1"/>
    <col min="5" max="5" width="86.5546875" style="4" customWidth="1"/>
    <col min="6" max="6" width="24.109375" style="4" bestFit="1"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55.109375" style="5" customWidth="1"/>
    <col min="24" max="24" width="27.6640625" style="5" customWidth="1"/>
    <col min="25" max="25" width="21.44140625" style="5" customWidth="1"/>
    <col min="26" max="26" width="76.6640625" style="5" bestFit="1" customWidth="1"/>
    <col min="27" max="27" width="8.88671875" style="5" customWidth="1"/>
    <col min="28" max="28" width="8.88671875" style="5" hidden="1" customWidth="1"/>
    <col min="29" max="16383" width="8.88671875" style="5" hidden="1"/>
    <col min="16384" max="16384" width="11.88671875" style="5" hidden="1" customWidth="1"/>
  </cols>
  <sheetData>
    <row r="1" spans="1:39" s="4" customFormat="1" ht="13.8" thickBot="1" x14ac:dyDescent="0.3">
      <c r="A1" s="60" t="s">
        <v>87</v>
      </c>
      <c r="B1" s="17"/>
      <c r="C1" s="17"/>
      <c r="D1" s="17"/>
      <c r="I1" s="60" t="s">
        <v>88</v>
      </c>
      <c r="J1" s="17"/>
      <c r="K1" s="17"/>
      <c r="M1" s="60" t="s">
        <v>89</v>
      </c>
      <c r="N1" s="17"/>
      <c r="O1" s="17"/>
      <c r="V1" s="131" t="s">
        <v>93</v>
      </c>
      <c r="W1" s="131"/>
      <c r="X1" s="65"/>
      <c r="Y1" s="65"/>
      <c r="Z1" s="65"/>
      <c r="AA1" s="65"/>
      <c r="AB1" s="5"/>
      <c r="AC1" s="5"/>
      <c r="AD1" s="5"/>
      <c r="AE1" s="5"/>
      <c r="AF1" s="5"/>
      <c r="AG1" s="5"/>
      <c r="AH1" s="5"/>
      <c r="AI1" s="5"/>
      <c r="AJ1" s="5"/>
      <c r="AK1" s="5"/>
      <c r="AL1" s="5"/>
      <c r="AM1" s="5"/>
    </row>
    <row r="2" spans="1:39" s="4" customFormat="1" ht="68.400000000000006" customHeight="1" thickBot="1" x14ac:dyDescent="0.3">
      <c r="A2" s="302" t="s">
        <v>90</v>
      </c>
      <c r="B2" s="303"/>
      <c r="C2" s="65"/>
      <c r="D2" s="65"/>
      <c r="I2" s="299" t="s">
        <v>119</v>
      </c>
      <c r="J2" s="300"/>
      <c r="K2" s="301"/>
      <c r="M2" s="302" t="s">
        <v>120</v>
      </c>
      <c r="N2" s="303"/>
      <c r="O2" s="81"/>
      <c r="P2" s="80"/>
      <c r="Q2" s="81"/>
      <c r="R2" s="81"/>
      <c r="S2" s="81"/>
      <c r="T2" s="81"/>
      <c r="V2" s="302" t="s">
        <v>99</v>
      </c>
      <c r="W2" s="303"/>
      <c r="X2" s="65"/>
      <c r="Y2" s="65"/>
      <c r="Z2" s="65"/>
      <c r="AA2" s="65"/>
      <c r="AB2" s="5"/>
      <c r="AC2" s="5"/>
      <c r="AD2" s="5"/>
      <c r="AE2" s="5"/>
      <c r="AF2" s="5"/>
      <c r="AG2" s="5"/>
      <c r="AH2" s="5"/>
      <c r="AI2" s="5"/>
      <c r="AJ2" s="5"/>
      <c r="AK2" s="5"/>
      <c r="AL2" s="5"/>
      <c r="AM2" s="5"/>
    </row>
    <row r="3" spans="1:39" s="4" customFormat="1" ht="13.2" x14ac:dyDescent="0.25">
      <c r="B3" s="153"/>
      <c r="C3" s="154"/>
      <c r="D3" s="154"/>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172</v>
      </c>
      <c r="B4" s="6"/>
      <c r="C4" s="6"/>
      <c r="D4" s="6"/>
      <c r="E4" s="155"/>
      <c r="F4" s="155"/>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customHeight="1" x14ac:dyDescent="0.25">
      <c r="A5" s="73" t="s">
        <v>145</v>
      </c>
      <c r="B5" s="6"/>
      <c r="C5" s="6"/>
      <c r="D5" s="6"/>
      <c r="E5" s="64"/>
      <c r="F5" s="64"/>
      <c r="I5" s="256" t="s">
        <v>253</v>
      </c>
      <c r="J5" s="257"/>
      <c r="K5" s="257"/>
      <c r="M5" s="50" t="s">
        <v>252</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3.2" x14ac:dyDescent="0.25">
      <c r="I6" s="256"/>
      <c r="J6" s="257"/>
      <c r="K6" s="257"/>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158</v>
      </c>
      <c r="I7" s="256"/>
      <c r="J7" s="257"/>
      <c r="K7" s="257"/>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15" t="s">
        <v>125</v>
      </c>
      <c r="I9" s="50"/>
      <c r="M9" s="66"/>
      <c r="O9" s="65"/>
      <c r="P9" s="65"/>
      <c r="Q9" s="65"/>
      <c r="R9" s="65"/>
      <c r="S9" s="65"/>
      <c r="T9" s="115" t="s">
        <v>125</v>
      </c>
      <c r="V9" s="66"/>
      <c r="W9" s="65"/>
      <c r="X9" s="65"/>
      <c r="Y9" s="65"/>
      <c r="Z9" s="65"/>
      <c r="AA9" s="65"/>
      <c r="AB9" s="5"/>
      <c r="AC9" s="5"/>
      <c r="AD9" s="5"/>
      <c r="AE9" s="5"/>
      <c r="AF9" s="5"/>
      <c r="AG9" s="5"/>
      <c r="AH9" s="5"/>
      <c r="AI9" s="5"/>
      <c r="AJ9" s="5"/>
      <c r="AK9" s="5"/>
      <c r="AL9" s="5"/>
      <c r="AM9" s="5"/>
    </row>
    <row r="10" spans="1:39" s="4" customFormat="1" ht="13.2" x14ac:dyDescent="0.25">
      <c r="A10" s="132" t="str">
        <f>'DPA''s, Fees'!A10</f>
        <v>City of Elizabeth</v>
      </c>
      <c r="I10" s="50"/>
      <c r="J10" s="80"/>
      <c r="K10" s="115"/>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2" customHeight="1" x14ac:dyDescent="0.25">
      <c r="A11" s="79" t="s">
        <v>111</v>
      </c>
      <c r="B11" s="67" t="s">
        <v>16</v>
      </c>
      <c r="C11" s="67" t="s">
        <v>104</v>
      </c>
      <c r="D11" s="67" t="s">
        <v>17</v>
      </c>
      <c r="E11" s="67" t="s">
        <v>91</v>
      </c>
      <c r="F11" s="67" t="s">
        <v>92</v>
      </c>
      <c r="G11" s="79" t="s">
        <v>100</v>
      </c>
      <c r="I11" s="105" t="s">
        <v>227</v>
      </c>
      <c r="J11" s="106" t="s">
        <v>228</v>
      </c>
      <c r="K11" s="107" t="s">
        <v>229</v>
      </c>
      <c r="M11" s="105" t="s">
        <v>230</v>
      </c>
      <c r="N11" s="106" t="s">
        <v>144</v>
      </c>
      <c r="O11" s="71"/>
      <c r="P11" s="68" t="s">
        <v>231</v>
      </c>
      <c r="Q11" s="106" t="s">
        <v>144</v>
      </c>
      <c r="R11" s="71"/>
      <c r="S11" s="68" t="s">
        <v>232</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3">
      <c r="A12" s="217" t="s">
        <v>204</v>
      </c>
      <c r="B12" s="217" t="s">
        <v>192</v>
      </c>
      <c r="C12" s="217"/>
      <c r="D12" s="217" t="s">
        <v>205</v>
      </c>
      <c r="E12" s="218" t="s">
        <v>206</v>
      </c>
      <c r="F12" s="11"/>
      <c r="G12" s="8"/>
      <c r="I12" s="63"/>
      <c r="J12" s="48"/>
      <c r="K12" s="104" t="s">
        <v>191</v>
      </c>
      <c r="M12" s="63" t="s">
        <v>213</v>
      </c>
      <c r="N12" s="108" t="s">
        <v>213</v>
      </c>
      <c r="P12" s="109" t="s">
        <v>213</v>
      </c>
      <c r="Q12" s="48" t="s">
        <v>213</v>
      </c>
      <c r="S12" s="109" t="s">
        <v>213</v>
      </c>
      <c r="T12" s="48" t="s">
        <v>213</v>
      </c>
      <c r="V12" s="82" t="s">
        <v>218</v>
      </c>
      <c r="W12" s="82"/>
      <c r="X12" s="82"/>
      <c r="Y12" s="82"/>
      <c r="Z12" s="225" t="s">
        <v>219</v>
      </c>
      <c r="AA12" s="65"/>
      <c r="AB12" s="5"/>
      <c r="AC12" s="5"/>
      <c r="AD12" s="5"/>
      <c r="AE12" s="5"/>
      <c r="AF12" s="5"/>
      <c r="AG12" s="5"/>
      <c r="AH12" s="5"/>
      <c r="AI12" s="5"/>
      <c r="AJ12" s="5"/>
      <c r="AK12" s="5"/>
      <c r="AL12" s="5"/>
      <c r="AM12" s="5"/>
    </row>
    <row r="13" spans="1:39" s="4" customFormat="1" ht="79.5" customHeight="1" x14ac:dyDescent="0.3">
      <c r="A13" s="217" t="s">
        <v>207</v>
      </c>
      <c r="B13" s="217" t="s">
        <v>192</v>
      </c>
      <c r="C13" s="217"/>
      <c r="D13" s="217" t="s">
        <v>205</v>
      </c>
      <c r="E13" s="218" t="s">
        <v>209</v>
      </c>
      <c r="F13" s="219" t="s">
        <v>208</v>
      </c>
      <c r="G13" s="8"/>
      <c r="I13" s="63">
        <v>0</v>
      </c>
      <c r="J13" s="48" t="s">
        <v>191</v>
      </c>
      <c r="K13" s="104" t="s">
        <v>191</v>
      </c>
      <c r="M13" s="63">
        <v>40</v>
      </c>
      <c r="N13" s="220">
        <v>81047.899999999994</v>
      </c>
      <c r="P13" s="63" t="s">
        <v>191</v>
      </c>
      <c r="Q13" s="221" t="s">
        <v>191</v>
      </c>
      <c r="S13" s="63" t="s">
        <v>191</v>
      </c>
      <c r="T13" s="222" t="s">
        <v>191</v>
      </c>
      <c r="V13" s="82" t="s">
        <v>218</v>
      </c>
      <c r="W13" s="82"/>
      <c r="X13" s="82"/>
      <c r="Y13" s="82"/>
      <c r="Z13" s="225" t="s">
        <v>219</v>
      </c>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 thickBot="1" x14ac:dyDescent="0.35">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 thickBot="1" x14ac:dyDescent="0.35">
      <c r="A17" s="157" t="s">
        <v>124</v>
      </c>
      <c r="B17" s="158"/>
      <c r="C17" s="102"/>
      <c r="D17" s="102"/>
      <c r="E17" s="130"/>
      <c r="F17" s="129"/>
      <c r="G17" s="128"/>
      <c r="I17" s="157">
        <v>0</v>
      </c>
      <c r="J17" s="159" t="s">
        <v>191</v>
      </c>
      <c r="K17" s="110" t="s">
        <v>191</v>
      </c>
      <c r="M17" s="157">
        <f>M13</f>
        <v>40</v>
      </c>
      <c r="N17" s="228">
        <f>N13</f>
        <v>81047.899999999994</v>
      </c>
      <c r="P17" s="111" t="s">
        <v>191</v>
      </c>
      <c r="Q17" s="229" t="s">
        <v>191</v>
      </c>
      <c r="S17" s="111" t="s">
        <v>191</v>
      </c>
      <c r="T17" s="229" t="s">
        <v>191</v>
      </c>
      <c r="V17" s="156"/>
      <c r="W17" s="127"/>
      <c r="X17" s="127"/>
      <c r="Y17" s="127"/>
      <c r="Z17" s="126"/>
      <c r="AA17" s="65"/>
      <c r="AB17" s="5"/>
      <c r="AC17" s="5"/>
      <c r="AD17" s="5"/>
      <c r="AE17" s="5"/>
      <c r="AF17" s="5"/>
      <c r="AG17" s="5"/>
      <c r="AH17" s="5"/>
      <c r="AI17" s="5"/>
      <c r="AJ17" s="5"/>
      <c r="AK17" s="5"/>
      <c r="AL17" s="5"/>
      <c r="AM17" s="5"/>
    </row>
    <row r="18" spans="1:39" s="4" customFormat="1" ht="13.2" x14ac:dyDescent="0.25">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3.2" x14ac:dyDescent="0.25">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46</v>
      </c>
      <c r="B1" s="4"/>
      <c r="C1" s="4"/>
      <c r="D1" s="4"/>
    </row>
    <row r="2" spans="1:16384" ht="65.400000000000006" customHeight="1" thickBot="1" x14ac:dyDescent="0.3">
      <c r="A2" s="299" t="s">
        <v>47</v>
      </c>
      <c r="B2" s="301"/>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172</v>
      </c>
      <c r="B4" s="6"/>
      <c r="C4" s="6"/>
      <c r="D4" s="6"/>
      <c r="E4" s="6"/>
    </row>
    <row r="5" spans="1:16384" s="4" customFormat="1" x14ac:dyDescent="0.25"/>
    <row r="6" spans="1:16384" s="4" customFormat="1" x14ac:dyDescent="0.25">
      <c r="A6" s="4" t="s">
        <v>158</v>
      </c>
    </row>
    <row r="7" spans="1:16384" x14ac:dyDescent="0.25">
      <c r="A7" s="4"/>
      <c r="B7" s="4"/>
      <c r="C7" s="4"/>
      <c r="D7" s="4"/>
    </row>
    <row r="8" spans="1:16384" x14ac:dyDescent="0.25">
      <c r="A8" s="132" t="str">
        <f>'Assistance Programs, Outreach'!A10</f>
        <v>City of Elizabeth</v>
      </c>
      <c r="B8" s="4"/>
      <c r="C8" s="4"/>
      <c r="D8" s="4"/>
    </row>
    <row r="9" spans="1:16384" ht="26.4" x14ac:dyDescent="0.25">
      <c r="A9" s="79" t="s">
        <v>48</v>
      </c>
      <c r="B9" s="79" t="s">
        <v>128</v>
      </c>
      <c r="C9" s="79" t="s">
        <v>49</v>
      </c>
      <c r="D9" s="79" t="s">
        <v>50</v>
      </c>
      <c r="E9" s="79" t="s">
        <v>51</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60"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2" customWidth="1"/>
    <col min="8" max="16384" width="8.88671875" style="112"/>
  </cols>
  <sheetData>
    <row r="1" spans="1:7" ht="14.4" thickBot="1" x14ac:dyDescent="0.35">
      <c r="A1" s="114" t="s">
        <v>94</v>
      </c>
    </row>
    <row r="2" spans="1:7" x14ac:dyDescent="0.3">
      <c r="A2" s="304" t="s">
        <v>95</v>
      </c>
      <c r="B2" s="305"/>
      <c r="C2" s="305"/>
      <c r="D2" s="305"/>
      <c r="E2" s="305"/>
      <c r="F2" s="305"/>
      <c r="G2" s="306"/>
    </row>
    <row r="3" spans="1:7" x14ac:dyDescent="0.3">
      <c r="A3" s="307"/>
      <c r="B3" s="308"/>
      <c r="C3" s="308"/>
      <c r="D3" s="308"/>
      <c r="E3" s="308"/>
      <c r="F3" s="308"/>
      <c r="G3" s="309"/>
    </row>
    <row r="4" spans="1:7" ht="32.25" customHeight="1" thickBot="1" x14ac:dyDescent="0.35">
      <c r="A4" s="310"/>
      <c r="B4" s="311"/>
      <c r="C4" s="311"/>
      <c r="D4" s="311"/>
      <c r="E4" s="311"/>
      <c r="F4" s="311"/>
      <c r="G4" s="312"/>
    </row>
    <row r="5" spans="1:7" x14ac:dyDescent="0.3">
      <c r="A5" s="113"/>
      <c r="B5" s="113"/>
      <c r="C5" s="113"/>
      <c r="D5" s="113"/>
      <c r="E5" s="113"/>
      <c r="F5" s="113"/>
      <c r="G5" s="113"/>
    </row>
    <row r="6" spans="1:7" x14ac:dyDescent="0.3">
      <c r="A6" s="114" t="s">
        <v>96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3.2" zeroHeight="1" x14ac:dyDescent="0.25"/>
  <cols>
    <col min="1" max="1" width="8.88671875" style="4" customWidth="1"/>
    <col min="2" max="2" width="83.33203125" style="5" customWidth="1"/>
    <col min="3" max="3" width="37" style="5" customWidth="1"/>
    <col min="4" max="4" width="32.88671875" style="5"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52</v>
      </c>
      <c r="B1" s="4"/>
      <c r="C1" s="4"/>
      <c r="D1" s="4"/>
      <c r="E1" s="4"/>
      <c r="F1" s="4"/>
      <c r="G1" s="4"/>
      <c r="H1" s="4"/>
      <c r="I1" s="4"/>
      <c r="J1" s="4"/>
      <c r="K1" s="4"/>
    </row>
    <row r="2" spans="1:13" ht="15" customHeight="1" x14ac:dyDescent="0.25">
      <c r="A2" s="270" t="s">
        <v>146</v>
      </c>
      <c r="B2" s="279"/>
      <c r="C2" s="279"/>
      <c r="D2" s="279"/>
      <c r="E2" s="279"/>
      <c r="F2" s="279"/>
      <c r="G2" s="279"/>
      <c r="H2" s="271"/>
      <c r="I2" s="31"/>
      <c r="J2" s="31"/>
      <c r="K2" s="31"/>
      <c r="L2" s="28"/>
      <c r="M2" s="28"/>
    </row>
    <row r="3" spans="1:13" ht="53.25" customHeight="1" thickBot="1" x14ac:dyDescent="0.3">
      <c r="A3" s="274"/>
      <c r="B3" s="281"/>
      <c r="C3" s="281"/>
      <c r="D3" s="281"/>
      <c r="E3" s="281"/>
      <c r="F3" s="281"/>
      <c r="G3" s="281"/>
      <c r="H3" s="275"/>
      <c r="I3" s="31"/>
      <c r="J3" s="31"/>
      <c r="K3" s="31"/>
      <c r="L3" s="28"/>
      <c r="M3" s="28"/>
    </row>
    <row r="4" spans="1:13" ht="15" customHeight="1" x14ac:dyDescent="0.25">
      <c r="A4" s="133"/>
      <c r="B4" s="133"/>
      <c r="C4" s="133"/>
      <c r="D4" s="133"/>
      <c r="E4" s="133"/>
      <c r="F4" s="133"/>
      <c r="G4" s="133"/>
      <c r="H4" s="133"/>
      <c r="I4" s="31"/>
      <c r="J4" s="31"/>
      <c r="K4" s="31"/>
      <c r="L4" s="28"/>
      <c r="M4" s="28"/>
    </row>
    <row r="5" spans="1:13" x14ac:dyDescent="0.25">
      <c r="A5" s="6" t="s">
        <v>186</v>
      </c>
      <c r="B5" s="6"/>
      <c r="C5" s="6"/>
      <c r="D5" s="6"/>
      <c r="E5" s="6"/>
      <c r="F5" s="6"/>
      <c r="G5" s="6"/>
      <c r="H5" s="6"/>
      <c r="I5" s="6"/>
      <c r="J5" s="6"/>
      <c r="K5" s="4"/>
    </row>
    <row r="6" spans="1:13" x14ac:dyDescent="0.25">
      <c r="A6" s="6" t="s">
        <v>53</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54</v>
      </c>
      <c r="D8" s="35"/>
      <c r="E8" s="29"/>
      <c r="F8" s="29"/>
      <c r="G8" s="29"/>
      <c r="H8" s="29"/>
      <c r="I8" s="29"/>
      <c r="J8" s="29"/>
      <c r="K8" s="4"/>
    </row>
    <row r="9" spans="1:13" x14ac:dyDescent="0.25">
      <c r="B9" s="36"/>
      <c r="C9" s="32" t="s">
        <v>55</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56</v>
      </c>
      <c r="C11" s="4"/>
      <c r="D11" s="43"/>
      <c r="E11" s="4"/>
      <c r="F11" s="4"/>
      <c r="G11" s="4"/>
      <c r="H11" s="4"/>
      <c r="I11" s="4"/>
      <c r="J11" s="4"/>
      <c r="K11" s="4"/>
    </row>
    <row r="12" spans="1:13" x14ac:dyDescent="0.25">
      <c r="B12" s="46" t="s">
        <v>57</v>
      </c>
      <c r="C12" s="4" t="s">
        <v>58</v>
      </c>
      <c r="D12" s="43" t="s">
        <v>59</v>
      </c>
      <c r="E12" s="4"/>
      <c r="F12" s="4"/>
      <c r="G12" s="4"/>
      <c r="H12" s="4"/>
      <c r="I12" s="4"/>
      <c r="J12" s="4"/>
      <c r="K12" s="4"/>
    </row>
    <row r="13" spans="1:13" x14ac:dyDescent="0.25">
      <c r="B13" s="40" t="s">
        <v>60</v>
      </c>
      <c r="C13" s="11"/>
      <c r="D13" s="8"/>
      <c r="E13" s="4"/>
      <c r="F13" s="4"/>
      <c r="G13" s="4"/>
      <c r="H13" s="4"/>
      <c r="I13" s="4"/>
      <c r="J13" s="4"/>
      <c r="K13" s="4"/>
    </row>
    <row r="14" spans="1:13" x14ac:dyDescent="0.25">
      <c r="B14" s="40" t="s">
        <v>61</v>
      </c>
      <c r="C14" s="11"/>
      <c r="D14" s="8"/>
      <c r="E14" s="4"/>
      <c r="F14" s="4"/>
      <c r="G14" s="4"/>
      <c r="H14" s="4"/>
      <c r="I14" s="4"/>
      <c r="J14" s="4"/>
      <c r="K14" s="4"/>
    </row>
    <row r="15" spans="1:13" x14ac:dyDescent="0.25">
      <c r="B15" s="47" t="s">
        <v>62</v>
      </c>
      <c r="C15" s="4"/>
      <c r="D15" s="43"/>
      <c r="E15" s="4"/>
      <c r="F15" s="4"/>
      <c r="G15" s="4"/>
      <c r="H15" s="4"/>
      <c r="I15" s="4"/>
      <c r="J15" s="4"/>
      <c r="K15" s="4"/>
    </row>
    <row r="16" spans="1:13" x14ac:dyDescent="0.25">
      <c r="B16" s="41" t="s">
        <v>63</v>
      </c>
      <c r="C16" s="11"/>
      <c r="D16" s="8"/>
      <c r="E16" s="4"/>
      <c r="F16" s="4"/>
      <c r="G16" s="4"/>
      <c r="H16" s="4"/>
      <c r="I16" s="4"/>
      <c r="J16" s="4"/>
      <c r="K16" s="4"/>
    </row>
    <row r="17" spans="2:11" x14ac:dyDescent="0.25">
      <c r="B17" s="41" t="s">
        <v>64</v>
      </c>
      <c r="C17" s="11"/>
      <c r="D17" s="8"/>
      <c r="E17" s="4"/>
      <c r="F17" s="4"/>
      <c r="G17" s="4"/>
      <c r="H17" s="4"/>
      <c r="I17" s="4"/>
      <c r="J17" s="4"/>
      <c r="K17" s="4"/>
    </row>
    <row r="18" spans="2:11" x14ac:dyDescent="0.25">
      <c r="B18" s="41" t="s">
        <v>65</v>
      </c>
      <c r="C18" s="11"/>
      <c r="D18" s="8"/>
      <c r="E18" s="4"/>
      <c r="F18" s="4"/>
      <c r="G18" s="4"/>
      <c r="H18" s="4"/>
      <c r="I18" s="4"/>
      <c r="J18" s="4"/>
      <c r="K18" s="4"/>
    </row>
    <row r="19" spans="2:11" x14ac:dyDescent="0.25">
      <c r="B19" s="41" t="s">
        <v>66</v>
      </c>
      <c r="C19" s="11"/>
      <c r="D19" s="8"/>
      <c r="E19" s="4"/>
      <c r="F19" s="4"/>
      <c r="G19" s="4"/>
      <c r="H19" s="4"/>
      <c r="I19" s="4"/>
      <c r="J19" s="4"/>
      <c r="K19" s="4"/>
    </row>
    <row r="20" spans="2:11" x14ac:dyDescent="0.25">
      <c r="B20" s="47" t="s">
        <v>67</v>
      </c>
      <c r="C20" s="4"/>
      <c r="D20" s="43"/>
      <c r="E20" s="4"/>
      <c r="F20" s="4"/>
      <c r="G20" s="4"/>
      <c r="H20" s="4"/>
      <c r="I20" s="4"/>
      <c r="J20" s="4"/>
      <c r="K20" s="4"/>
    </row>
    <row r="21" spans="2:11" x14ac:dyDescent="0.25">
      <c r="B21" s="42" t="s">
        <v>68</v>
      </c>
      <c r="C21" s="11"/>
      <c r="D21" s="8"/>
      <c r="E21" s="4"/>
      <c r="F21" s="4"/>
      <c r="G21" s="4"/>
      <c r="H21" s="4"/>
      <c r="I21" s="4"/>
      <c r="J21" s="4"/>
      <c r="K21" s="4"/>
    </row>
    <row r="22" spans="2:11" x14ac:dyDescent="0.25">
      <c r="B22" s="42" t="s">
        <v>69</v>
      </c>
      <c r="C22" s="11"/>
      <c r="D22" s="8"/>
      <c r="E22" s="4"/>
      <c r="F22" s="4"/>
      <c r="G22" s="4"/>
      <c r="H22" s="4"/>
      <c r="I22" s="4"/>
      <c r="J22" s="4"/>
      <c r="K22" s="4"/>
    </row>
    <row r="23" spans="2:11" x14ac:dyDescent="0.25">
      <c r="B23" s="40" t="s">
        <v>70</v>
      </c>
      <c r="C23" s="11"/>
      <c r="D23" s="8"/>
      <c r="E23" s="4"/>
      <c r="F23" s="4"/>
      <c r="G23" s="4"/>
      <c r="H23" s="4"/>
      <c r="I23" s="4"/>
      <c r="J23" s="4"/>
      <c r="K23" s="4"/>
    </row>
    <row r="24" spans="2:11" x14ac:dyDescent="0.25">
      <c r="B24" s="42" t="s">
        <v>71</v>
      </c>
      <c r="C24" s="11"/>
      <c r="D24" s="8"/>
      <c r="E24" s="4"/>
      <c r="F24" s="4"/>
      <c r="G24" s="4"/>
      <c r="H24" s="4"/>
      <c r="I24" s="4"/>
      <c r="J24" s="4"/>
      <c r="K24" s="4"/>
    </row>
    <row r="25" spans="2:11" x14ac:dyDescent="0.25">
      <c r="B25" s="42" t="s">
        <v>72</v>
      </c>
      <c r="C25" s="11"/>
      <c r="D25" s="8"/>
      <c r="E25" s="4"/>
      <c r="F25" s="4"/>
      <c r="G25" s="4"/>
      <c r="H25" s="4"/>
      <c r="I25" s="4"/>
      <c r="J25" s="4"/>
      <c r="K25" s="4"/>
    </row>
    <row r="26" spans="2:11" x14ac:dyDescent="0.25">
      <c r="B26" s="42" t="s">
        <v>73</v>
      </c>
      <c r="C26" s="11"/>
      <c r="D26" s="8"/>
      <c r="E26" s="4"/>
      <c r="F26" s="4"/>
      <c r="G26" s="4"/>
      <c r="H26" s="4"/>
      <c r="I26" s="4"/>
      <c r="J26" s="4"/>
      <c r="K26" s="4"/>
    </row>
    <row r="27" spans="2:11" x14ac:dyDescent="0.25">
      <c r="B27" s="42" t="s">
        <v>74</v>
      </c>
      <c r="C27" s="11"/>
      <c r="D27" s="8"/>
      <c r="E27" s="4"/>
      <c r="F27" s="4"/>
      <c r="G27" s="4"/>
      <c r="H27" s="4"/>
      <c r="I27" s="4"/>
      <c r="J27" s="4"/>
      <c r="K27" s="4"/>
    </row>
    <row r="28" spans="2:11" x14ac:dyDescent="0.25">
      <c r="B28" s="42" t="s">
        <v>75</v>
      </c>
      <c r="C28" s="11"/>
      <c r="D28" s="8"/>
      <c r="E28" s="4"/>
      <c r="F28" s="4"/>
      <c r="G28" s="4"/>
      <c r="H28" s="4"/>
      <c r="I28" s="4"/>
      <c r="J28" s="4"/>
      <c r="K28" s="4"/>
    </row>
    <row r="29" spans="2:11" x14ac:dyDescent="0.25">
      <c r="B29" s="39" t="s">
        <v>76</v>
      </c>
      <c r="D29" s="38"/>
      <c r="E29" s="4"/>
      <c r="F29" s="4"/>
      <c r="G29" s="4"/>
      <c r="H29" s="4"/>
      <c r="I29" s="4"/>
      <c r="J29" s="4"/>
      <c r="K29" s="4"/>
    </row>
    <row r="30" spans="2:11" x14ac:dyDescent="0.25">
      <c r="B30" s="41" t="s">
        <v>77</v>
      </c>
      <c r="C30" s="11"/>
      <c r="D30" s="8"/>
      <c r="E30" s="4"/>
      <c r="F30" s="4"/>
      <c r="G30" s="4"/>
      <c r="H30" s="4"/>
      <c r="I30" s="4"/>
      <c r="J30" s="4"/>
      <c r="K30" s="4"/>
    </row>
    <row r="31" spans="2:11" x14ac:dyDescent="0.25">
      <c r="B31" s="41" t="s">
        <v>64</v>
      </c>
      <c r="C31" s="11"/>
      <c r="D31" s="8"/>
      <c r="E31" s="4"/>
      <c r="F31" s="4"/>
      <c r="G31" s="4"/>
      <c r="H31" s="4"/>
      <c r="I31" s="4"/>
      <c r="J31" s="4"/>
      <c r="K31" s="4"/>
    </row>
    <row r="32" spans="2:11" x14ac:dyDescent="0.25">
      <c r="B32" s="41" t="s">
        <v>78</v>
      </c>
      <c r="C32" s="11"/>
      <c r="D32" s="8"/>
      <c r="E32" s="4"/>
      <c r="F32" s="4"/>
      <c r="G32" s="4"/>
      <c r="H32" s="4"/>
      <c r="I32" s="4"/>
      <c r="J32" s="4"/>
      <c r="K32" s="4"/>
    </row>
    <row r="33" spans="2:11" x14ac:dyDescent="0.25">
      <c r="B33" s="41" t="s">
        <v>66</v>
      </c>
      <c r="C33" s="11"/>
      <c r="D33" s="8"/>
      <c r="E33" s="4"/>
      <c r="F33" s="4"/>
      <c r="G33" s="4"/>
      <c r="H33" s="4"/>
      <c r="I33" s="4"/>
      <c r="J33" s="4"/>
      <c r="K33" s="4"/>
    </row>
    <row r="34" spans="2:11" x14ac:dyDescent="0.25">
      <c r="B34" s="12" t="s">
        <v>79</v>
      </c>
      <c r="C34" s="11"/>
      <c r="D34" s="8"/>
      <c r="E34" s="4"/>
      <c r="F34" s="4"/>
      <c r="G34" s="4"/>
      <c r="H34" s="4"/>
      <c r="I34" s="4"/>
      <c r="J34" s="4"/>
      <c r="K34" s="4"/>
    </row>
    <row r="35" spans="2:11" x14ac:dyDescent="0.25">
      <c r="B35" s="12" t="s">
        <v>80</v>
      </c>
      <c r="C35" s="11"/>
      <c r="D35" s="8"/>
      <c r="E35" s="4"/>
      <c r="F35" s="4"/>
      <c r="G35" s="4"/>
      <c r="H35" s="4"/>
      <c r="I35" s="4"/>
      <c r="J35" s="4"/>
      <c r="K35" s="4"/>
    </row>
    <row r="36" spans="2:11" x14ac:dyDescent="0.25">
      <c r="B36" s="12" t="s">
        <v>81</v>
      </c>
      <c r="C36" s="11"/>
      <c r="D36" s="8"/>
      <c r="E36" s="4"/>
      <c r="F36" s="4"/>
      <c r="G36" s="4"/>
      <c r="H36" s="4"/>
      <c r="I36" s="4"/>
      <c r="J36" s="4"/>
      <c r="K36" s="4"/>
    </row>
    <row r="37" spans="2:11" x14ac:dyDescent="0.25">
      <c r="B37" s="44" t="s">
        <v>82</v>
      </c>
      <c r="C37" s="4"/>
      <c r="D37" s="43"/>
      <c r="E37" s="4"/>
      <c r="F37" s="4"/>
      <c r="G37" s="4"/>
      <c r="H37" s="4"/>
      <c r="I37" s="4"/>
      <c r="J37" s="4"/>
      <c r="K37" s="4"/>
    </row>
    <row r="38" spans="2:11" x14ac:dyDescent="0.25">
      <c r="B38" s="7" t="s">
        <v>83</v>
      </c>
      <c r="C38" s="11"/>
      <c r="D38" s="8"/>
      <c r="E38" s="4"/>
      <c r="F38" s="4"/>
      <c r="G38" s="4"/>
      <c r="H38" s="4"/>
      <c r="I38" s="4"/>
      <c r="J38" s="4"/>
      <c r="K38" s="4"/>
    </row>
    <row r="39" spans="2:11" x14ac:dyDescent="0.25">
      <c r="B39" s="7" t="s">
        <v>84</v>
      </c>
      <c r="C39" s="11"/>
      <c r="D39" s="8"/>
      <c r="E39" s="4"/>
      <c r="F39" s="4"/>
      <c r="G39" s="4"/>
      <c r="H39" s="4"/>
      <c r="I39" s="4"/>
      <c r="J39" s="4"/>
      <c r="K39" s="4"/>
    </row>
    <row r="40" spans="2:11" x14ac:dyDescent="0.25">
      <c r="B40" s="7" t="s">
        <v>85</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86</v>
      </c>
      <c r="C43" s="11"/>
      <c r="D43" s="8"/>
      <c r="E43" s="4"/>
      <c r="F43" s="4"/>
      <c r="G43" s="4"/>
      <c r="H43" s="4"/>
      <c r="I43" s="4"/>
      <c r="J43" s="4"/>
      <c r="K43" s="4"/>
    </row>
    <row r="44" spans="2:11" x14ac:dyDescent="0.25">
      <c r="B44" s="7" t="s">
        <v>34</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221</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4QVSNHSJP2QR-717250858-104</_dlc_DocId>
    <_dlc_DocIdUrl xmlns="00c1cf47-8665-4c73-8994-ff3a5e26da0f">
      <Url>https://amwater.sharepoint.com/sites/sers/NJ/_layouts/15/DocIdRedir.aspx?ID=4QVSNHSJP2QR-717250858-104</Url>
      <Description>4QVSNHSJP2QR-717250858-104</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terms/"/>
    <ds:schemaRef ds:uri="fbe673d7-76e7-44eb-bee9-c7502bcfa478"/>
    <ds:schemaRef ds:uri="http://schemas.microsoft.com/office/2006/documentManagement/types"/>
    <ds:schemaRef ds:uri="7312d0bd-5bb3-4d44-9c84-f993550bda7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00c1cf47-8665-4c73-8994-ff3a5e26da0f"/>
    <ds:schemaRef ds:uri="http://www.w3.org/XML/1998/namespace"/>
    <ds:schemaRef ds:uri="http://purl.org/dc/dcmitype/"/>
  </ds:schemaRefs>
</ds:datastoreItem>
</file>

<file path=customXml/itemProps2.xml><?xml version="1.0" encoding="utf-8"?>
<ds:datastoreItem xmlns:ds="http://schemas.openxmlformats.org/officeDocument/2006/customXml" ds:itemID="{6785A671-1E48-495F-8F46-052ABA9CBEA0}">
  <ds:schemaRefs>
    <ds:schemaRef ds:uri="http://schemas.microsoft.com/sharepoint/events"/>
  </ds:schemaRefs>
</ds:datastoreItem>
</file>

<file path=customXml/itemProps3.xml><?xml version="1.0" encoding="utf-8"?>
<ds:datastoreItem xmlns:ds="http://schemas.openxmlformats.org/officeDocument/2006/customXml" ds:itemID="{A593A331-D837-4FAA-96CD-76601402E9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2023-11-07T20:22:35Z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09dd84f4-37c1-4596-a87c-2db0399f8300</vt:lpwstr>
  </property>
</Properties>
</file>