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southjerseyindustries.sharepoint.com/sites/EE/EEE/BPU Reporting/Annual Report/Annual Report - PY1 - Revised/"/>
    </mc:Choice>
  </mc:AlternateContent>
  <xr:revisionPtr revIDLastSave="23" documentId="8_{2B07E1A2-5C6F-423E-8FD2-0305722DF3A4}" xr6:coauthVersionLast="47" xr6:coauthVersionMax="47" xr10:uidLastSave="{2CE3FA7F-3D9B-4B5D-BE3C-1A4453F27D58}"/>
  <bookViews>
    <workbookView minimized="1" xWindow="2540" yWindow="560" windowWidth="14400" windowHeight="7370" tabRatio="762" xr2:uid="{00000000-000D-0000-FFFF-FFFF00000000}"/>
  </bookViews>
  <sheets>
    <sheet name="Table 1" sheetId="49" r:id="rId1"/>
    <sheet name="Tables 2-6" sheetId="50" r:id="rId2"/>
    <sheet name="Table 7" sheetId="51" r:id="rId3"/>
    <sheet name="Table 8" sheetId="52" r:id="rId4"/>
    <sheet name="Ap A - Participant Def" sheetId="53" r:id="rId5"/>
    <sheet name="Ap B - Qtr NG Master" sheetId="27" r:id="rId6"/>
    <sheet name="Ap C - Qtr NG LMI" sheetId="33" r:id="rId7"/>
    <sheet name=" Ap D - Qtr NG Business" sheetId="32" r:id="rId8"/>
    <sheet name="Ap E  NJ CEA Benchmarks" sheetId="34" r:id="rId9"/>
    <sheet name="AP F - Secondary Metrics" sheetId="45" r:id="rId10"/>
    <sheet name="AP G - Transfer" sheetId="46" r:id="rId11"/>
    <sheet name="AP H - CostTest" sheetId="47" r:id="rId12"/>
    <sheet name="AP I - Program Changes" sheetId="48" r:id="rId13"/>
    <sheet name="ETG" sheetId="37" state="hidden" r:id="rId14"/>
    <sheet name="Lookup_Sheet" sheetId="38" state="hidden" r:id="rId15"/>
  </sheets>
  <definedNames>
    <definedName name="__FPMExcelClient_CellBasedFunctionStatus" localSheetId="8" hidden="1">"2_2_2_2_2_2"</definedName>
    <definedName name="__FPMExcelClient_Connection" localSheetId="8">"_FPM_BPCNW10_[http://sapbppd1.fenetwork.com/sap/bpc/]_[FE_REVFCST]_[VOL_APPL]_[false]_[false]\1"</definedName>
    <definedName name="_xlnm.Print_Area" localSheetId="8">'Ap E  NJ CEA Benchmarks'!$A$1:$O$17</definedName>
    <definedName name="wrn.CFC._.QUARTER." localSheetId="7"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3"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5" hidden="1">{"COVER",#N/A,FALSE,"COVERPMT";"COMPANY ORDER",#N/A,FALSE,"COVERPMT";"EXHIBIT A",#N/A,FALSE,"COVERPMT"}</definedName>
    <definedName name="wrn.FUEL._.SCHEDULE." localSheetId="6" hidden="1">{"COVER",#N/A,FALSE,"COVERPMT";"COMPANY ORDER",#N/A,FALSE,"COVERPMT";"EXHIBIT A",#N/A,FALSE,"COVERPMT"}</definedName>
    <definedName name="wrn.FUEL._.SCHEDULE." localSheetId="11" hidden="1">{"COVER",#N/A,FALSE,"COVERPMT";"COMPANY ORDER",#N/A,FALSE,"COVERPMT";"EXHIBIT A",#N/A,FALSE,"COVERPMT"}</definedName>
    <definedName name="wrn.FUEL._.SCHEDULE." localSheetId="13" hidden="1">{"COVER",#N/A,FALSE,"COVERPMT";"COMPANY ORDER",#N/A,FALSE,"COVERPMT";"EXHIBIT A",#N/A,FALSE,"COVERPMT"}</definedName>
    <definedName name="wrn.FUEL._.SCHEDULE." localSheetId="14"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7" hidden="1">' Ap D - Qtr NG Business'!#REF!</definedName>
    <definedName name="Z_E3A30FBC_675D_4AD8_9B2D_12956792A138_.wvu.Rows" localSheetId="5" hidden="1">'Ap B - Qtr NG Master'!#REF!</definedName>
    <definedName name="Z_E3A30FBC_675D_4AD8_9B2D_12956792A138_.wvu.Rows" localSheetId="6" hidden="1">'Ap C - Qtr NG LMI'!#REF!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50" l="1"/>
  <c r="C10" i="46" l="1"/>
  <c r="J2" i="50" l="1"/>
  <c r="L13" i="37" l="1"/>
  <c r="H13" i="37"/>
  <c r="F13" i="37"/>
  <c r="E13" i="37"/>
  <c r="M23" i="37" l="1"/>
  <c r="M22" i="37"/>
  <c r="M21" i="37"/>
  <c r="M20" i="37"/>
  <c r="M19" i="37"/>
  <c r="M18" i="37"/>
  <c r="M17" i="37"/>
  <c r="M16" i="37"/>
  <c r="M15" i="37"/>
  <c r="M14" i="37"/>
  <c r="M12" i="37"/>
  <c r="M11" i="37"/>
  <c r="M10" i="37"/>
  <c r="M9" i="37"/>
  <c r="M8" i="37"/>
  <c r="M7" i="37"/>
  <c r="M6" i="37"/>
  <c r="M5" i="37"/>
  <c r="M4" i="37"/>
  <c r="L23" i="37"/>
  <c r="L22" i="37"/>
  <c r="L21" i="37"/>
  <c r="L20" i="37"/>
  <c r="L19" i="37"/>
  <c r="L18" i="37"/>
  <c r="L17" i="37"/>
  <c r="L16" i="37"/>
  <c r="L15" i="37"/>
  <c r="L14" i="37"/>
  <c r="L12" i="37"/>
  <c r="L11" i="37"/>
  <c r="L10" i="37"/>
  <c r="L9" i="37"/>
  <c r="L8" i="37"/>
  <c r="L7" i="37"/>
  <c r="L6" i="37"/>
  <c r="L5" i="37"/>
  <c r="L4" i="37"/>
  <c r="H23" i="37"/>
  <c r="H22" i="37"/>
  <c r="H21" i="37"/>
  <c r="H20" i="37"/>
  <c r="H19" i="37"/>
  <c r="H18" i="37"/>
  <c r="H17" i="37"/>
  <c r="H16" i="37"/>
  <c r="H15" i="37"/>
  <c r="H14" i="37"/>
  <c r="H12" i="37"/>
  <c r="H11" i="37"/>
  <c r="H10" i="37"/>
  <c r="H9" i="37"/>
  <c r="H8" i="37"/>
  <c r="H7" i="37"/>
  <c r="H6" i="37"/>
  <c r="H5" i="37"/>
  <c r="H4" i="37"/>
  <c r="F23" i="37"/>
  <c r="G22" i="37"/>
  <c r="E22" i="37"/>
  <c r="F22" i="37"/>
  <c r="F17" i="37"/>
  <c r="F16" i="37"/>
  <c r="F15" i="37"/>
  <c r="F14" i="37"/>
  <c r="F12" i="37"/>
  <c r="F11" i="37"/>
  <c r="F10" i="37"/>
  <c r="F9" i="37"/>
  <c r="G23" i="37"/>
  <c r="G17" i="37"/>
  <c r="G16" i="37"/>
  <c r="G15" i="37"/>
  <c r="G14" i="37"/>
  <c r="G21" i="37"/>
  <c r="G20" i="37"/>
  <c r="G19" i="37"/>
  <c r="G18" i="37"/>
  <c r="G12" i="37"/>
  <c r="G11" i="37"/>
  <c r="G10" i="37"/>
  <c r="G9" i="37"/>
  <c r="G8" i="37"/>
  <c r="G7" i="37"/>
  <c r="G6" i="37"/>
  <c r="G5" i="37"/>
  <c r="G4" i="37"/>
  <c r="E8" i="37"/>
  <c r="F8" i="37"/>
  <c r="E23" i="37"/>
  <c r="E21" i="37"/>
  <c r="E20" i="37"/>
  <c r="E19" i="37"/>
  <c r="E18" i="37"/>
  <c r="E17" i="37"/>
  <c r="E16" i="37"/>
  <c r="E15" i="37"/>
  <c r="E14" i="37"/>
  <c r="E12" i="37"/>
  <c r="E11" i="37"/>
  <c r="E10" i="37"/>
  <c r="E9" i="37"/>
  <c r="E7" i="37"/>
  <c r="E6" i="37"/>
  <c r="E5" i="37"/>
  <c r="E4" i="37"/>
  <c r="G11" i="34" l="1"/>
  <c r="G10" i="34"/>
  <c r="G9" i="34"/>
  <c r="H12" i="34" s="1"/>
  <c r="N12" i="34" l="1"/>
  <c r="L12" i="34"/>
  <c r="J12" i="34"/>
</calcChain>
</file>

<file path=xl/sharedStrings.xml><?xml version="1.0" encoding="utf-8"?>
<sst xmlns="http://schemas.openxmlformats.org/spreadsheetml/2006/main" count="765" uniqueCount="387">
  <si>
    <t>Table 1 - Program Year 2022 Program Results</t>
  </si>
  <si>
    <t>Utility-Administered Programs ex-ante energy savings 
(Dth)</t>
  </si>
  <si>
    <t>Comfort Partners ex-ante energy savings  (DTh)</t>
  </si>
  <si>
    <t>Other Programs ex-ante energy savings  (Dth)</t>
  </si>
  <si>
    <t>Total ex-ante energy savings 
(Dth)</t>
  </si>
  <si>
    <t>Compliance Baseline  (DTh)</t>
  </si>
  <si>
    <t>Annual Target
 (%)¹</t>
  </si>
  <si>
    <t>Annual Target 
(Dth)</t>
  </si>
  <si>
    <t xml:space="preserve">Percent of Annual Target 
(%) </t>
  </si>
  <si>
    <t>(A)</t>
  </si>
  <si>
    <t>(B)</t>
  </si>
  <si>
    <t xml:space="preserve">(C) </t>
  </si>
  <si>
    <t xml:space="preserve">(D) = (A)+(B)+(C) </t>
  </si>
  <si>
    <t>(E)</t>
  </si>
  <si>
    <t>(F)</t>
  </si>
  <si>
    <t>(G) = (E)*(F)</t>
  </si>
  <si>
    <t>(H) = (D) / (G)</t>
  </si>
  <si>
    <t>N/A</t>
  </si>
  <si>
    <t>¹(G,H,I) No formal targets established for PY22 in the June 2020 CEA Framework Order</t>
  </si>
  <si>
    <t>Table 2 – Quantitative Performance Indicators</t>
  </si>
  <si>
    <t>Annual Energy Savings</t>
  </si>
  <si>
    <t>Expenditures</t>
  </si>
  <si>
    <t>Utility-Administered Plan Year Results</t>
  </si>
  <si>
    <t>Comfort Partners Plan Year Results</t>
  </si>
  <si>
    <t>Other Programs Plan Year Results</t>
  </si>
  <si>
    <t>Total Plan Year Results</t>
  </si>
  <si>
    <r>
      <t>Annual Target</t>
    </r>
    <r>
      <rPr>
        <vertAlign val="superscript"/>
        <sz val="9"/>
        <color rgb="FFFFFFFF"/>
        <rFont val="Calibri"/>
        <family val="2"/>
        <scheme val="minor"/>
      </rPr>
      <t>1</t>
    </r>
  </si>
  <si>
    <t>Percent of Annual Target Achieved</t>
  </si>
  <si>
    <t>Annual Energy Savings (Dth)</t>
  </si>
  <si>
    <t>Lifetime Savings (Dth)</t>
  </si>
  <si>
    <t>Annual Demand Savings (Dth Peak Day)</t>
  </si>
  <si>
    <r>
      <t>Lifetime Persisting Demand Savings (Dth-year)</t>
    </r>
    <r>
      <rPr>
        <vertAlign val="superscript"/>
        <sz val="11"/>
        <color theme="1"/>
        <rFont val="Calibri"/>
        <family val="2"/>
        <scheme val="minor"/>
      </rPr>
      <t>2</t>
    </r>
  </si>
  <si>
    <t>Low/Moderate-Income Lifetime Savings (Dth)</t>
  </si>
  <si>
    <t>Small Commercial Lifetime Savings (Dth)</t>
  </si>
  <si>
    <r>
      <t>Net Present Value of Utility Cost Test Net Benefits ($000)</t>
    </r>
    <r>
      <rPr>
        <vertAlign val="superscript"/>
        <sz val="11"/>
        <color theme="1"/>
        <rFont val="Calibri"/>
        <family val="2"/>
        <scheme val="minor"/>
      </rPr>
      <t>3</t>
    </r>
  </si>
  <si>
    <t>1 - Annual Targets reflect estimated impacts as filed the Company's 2021-2024 Clean Energy Filing</t>
  </si>
  <si>
    <t>2 - Reflects Annul Demand Savings multiplied by the Effective Useful Life of installed equipment</t>
  </si>
  <si>
    <t>3 - Cost Effectiveness impacts are not calculated for Comfort Partners or Other Programs</t>
  </si>
  <si>
    <t>Table 3 – Sector-Level Participation</t>
  </si>
  <si>
    <r>
      <t>Sector</t>
    </r>
    <r>
      <rPr>
        <vertAlign val="superscript"/>
        <sz val="9"/>
        <color indexed="9"/>
        <rFont val="Calibri"/>
        <family val="2"/>
        <scheme val="minor"/>
      </rPr>
      <t>1</t>
    </r>
  </si>
  <si>
    <t>Quarter Participants</t>
  </si>
  <si>
    <t>YTD Participants</t>
  </si>
  <si>
    <t>Annual Forecasted Participants</t>
  </si>
  <si>
    <t>Percent of Annual Forecast</t>
  </si>
  <si>
    <t>Residential</t>
  </si>
  <si>
    <t>Multi-Family</t>
  </si>
  <si>
    <t>C&amp;I</t>
  </si>
  <si>
    <t>Reported Totals for Utility Administered Programs</t>
  </si>
  <si>
    <t>Comfort Partners²</t>
  </si>
  <si>
    <t>Utility Total</t>
  </si>
  <si>
    <t>¹ Please note that these numbers are totals across all programs within a sector. Appendix B shows the participation numbers for individual programs or offers.</t>
  </si>
  <si>
    <t xml:space="preserve">² Comfort Partners, the primary program serving low-income customers, is co-managed by the Division of Clean Energy in conjunction with Elizabethtown Gas and the other investor-owned </t>
  </si>
  <si>
    <t xml:space="preserve">electric and gas utility companies. Comfort Partners participation forecast is on a state-level and not available on an individual utility basis. As such, the Percent of Annual Forecast cannot be calculated. </t>
  </si>
  <si>
    <t>Table 4 – Sector-Level Expenditures</t>
  </si>
  <si>
    <r>
      <t>Expenditures</t>
    </r>
    <r>
      <rPr>
        <vertAlign val="superscript"/>
        <sz val="9"/>
        <color indexed="9"/>
        <rFont val="Calibri"/>
        <family val="2"/>
        <scheme val="minor"/>
      </rPr>
      <t>1</t>
    </r>
  </si>
  <si>
    <t>Quarter Expenditures ($000)</t>
  </si>
  <si>
    <t>YTD Expenditures ($000)</t>
  </si>
  <si>
    <t>Annual Budget Expenditures ($000)</t>
  </si>
  <si>
    <t>Percent of Annual Budget</t>
  </si>
  <si>
    <t>¹ Expenditures include rebates, incentives, and loans, as well as program administration costs allocated across programs.</t>
  </si>
  <si>
    <t>² Comfort Partners, the primary program serving low-income customers, is co-managed by the Division of Clean Energy in conjunction with Elizabethtown Gas and the other investor-owned electric and gas utility companies.</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</si>
  <si>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</si>
  <si>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</si>
  <si>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</si>
  <si>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</si>
  <si>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</si>
  <si>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</si>
  <si>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¹ Annual Energy Savings represent the total expected annual savings from all energy efficiency measures within each sector. Appendix B shows the Annual Energy Savings results for individual programs or offerings.</t>
  </si>
  <si>
    <t>² Comfort Partners Annual Target Retail Savings is a statewide target. As such, the Percent of Annual Forecast cannot be calculated.</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</si>
  <si>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</si>
  <si>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</si>
  <si>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</si>
  <si>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</si>
  <si>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</si>
  <si>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</si>
  <si>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</si>
  <si>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</si>
  <si>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</si>
  <si>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</si>
  <si>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</si>
  <si>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</si>
  <si>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</si>
  <si>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</si>
  <si>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</si>
  <si>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</si>
  <si>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</si>
  <si>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indexed="9"/>
        <rFont val="Calibri"/>
        <family val="2"/>
        <scheme val="minor"/>
      </rPr>
      <t>1</t>
    </r>
  </si>
  <si>
    <t>Non-Overburdened</t>
  </si>
  <si>
    <t>%OBC²</t>
  </si>
  <si>
    <r>
      <t># of Household Accounts</t>
    </r>
    <r>
      <rPr>
        <vertAlign val="superscript"/>
        <sz val="11"/>
        <color theme="1"/>
        <rFont val="Calibri"/>
        <family val="2"/>
        <scheme val="minor"/>
      </rPr>
      <t>3</t>
    </r>
  </si>
  <si>
    <r>
      <t># of Business Acounts</t>
    </r>
    <r>
      <rPr>
        <vertAlign val="superscript"/>
        <sz val="11"/>
        <color theme="1"/>
        <rFont val="Calibri"/>
        <family val="2"/>
        <scheme val="minor"/>
      </rPr>
      <t>3</t>
    </r>
  </si>
  <si>
    <r>
      <t>Total Annual Energy (DTh)</t>
    </r>
    <r>
      <rPr>
        <vertAlign val="superscript"/>
        <sz val="11"/>
        <color theme="1"/>
        <rFont val="Calibri"/>
        <family val="2"/>
        <scheme val="minor"/>
      </rPr>
      <t>4</t>
    </r>
  </si>
  <si>
    <t>Programs</t>
  </si>
  <si>
    <t>Sub Program or Offering</t>
  </si>
  <si>
    <t>Types of Sub Program Offering</t>
  </si>
  <si>
    <r>
      <t>Quarter Over-burdened</t>
    </r>
    <r>
      <rPr>
        <b/>
        <vertAlign val="superscript"/>
        <sz val="11"/>
        <color theme="0"/>
        <rFont val="Calibri"/>
        <family val="2"/>
        <scheme val="minor"/>
      </rPr>
      <t>1</t>
    </r>
  </si>
  <si>
    <t>Quarter Non-Over-burdened</t>
  </si>
  <si>
    <r>
      <t>% OBC</t>
    </r>
    <r>
      <rPr>
        <b/>
        <vertAlign val="superscript"/>
        <sz val="11"/>
        <color theme="0"/>
        <rFont val="Calibri"/>
        <family val="2"/>
        <scheme val="minor"/>
      </rPr>
      <t>2</t>
    </r>
  </si>
  <si>
    <t>YTD Over-burdened</t>
  </si>
  <si>
    <t>YTD Non-Over-burdened</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</si>
  <si>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</si>
  <si>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</si>
  <si>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</si>
  <si>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</si>
  <si>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</si>
  <si>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</si>
  <si>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</si>
  <si>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</si>
  <si>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</si>
  <si>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</si>
  <si>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</si>
  <si>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</si>
  <si>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Home Energy Reports</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</si>
  <si>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</si>
  <si>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</si>
  <si>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</si>
  <si>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</si>
  <si>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</si>
  <si>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</si>
  <si>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</si>
  <si>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</si>
  <si>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</si>
  <si>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</si>
  <si>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</si>
  <si>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</si>
  <si>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</si>
  <si>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</si>
  <si>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</si>
  <si>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Total Core Annual Energy Savings</t>
  </si>
  <si>
    <t>Total Additional Annual Energy Savings</t>
  </si>
  <si>
    <t>Total Annual Energy Savings</t>
  </si>
  <si>
    <t>Lifetime Energy Savings (DTh)</t>
  </si>
  <si>
    <t>Total Core Lifetime Energy Savings</t>
  </si>
  <si>
    <t>Total Additional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</si>
  <si>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</si>
  <si>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</si>
  <si>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</si>
  <si>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</si>
  <si>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</si>
  <si>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t>
  </si>
  <si>
    <t>Initial</t>
  </si>
  <si>
    <t>Final</t>
  </si>
  <si>
    <t>NJCT</t>
  </si>
  <si>
    <t>PCT</t>
  </si>
  <si>
    <t>PACT</t>
  </si>
  <si>
    <t>RIMT</t>
  </si>
  <si>
    <t>TRCT</t>
  </si>
  <si>
    <t>SCT</t>
  </si>
  <si>
    <t>Efficient Products</t>
  </si>
  <si>
    <t>Existing Homes</t>
  </si>
  <si>
    <t>Portfolio</t>
  </si>
  <si>
    <t xml:space="preserve">In Word document only </t>
  </si>
  <si>
    <t>ETG Energy Efficiency and PDR Savings Summary</t>
  </si>
  <si>
    <t>Elizabethtown Gas Annual Report - Appendix B</t>
  </si>
  <si>
    <t>For Period Ending PY22Q4</t>
  </si>
  <si>
    <t xml:space="preserve"> </t>
  </si>
  <si>
    <t>Actual Expenditures</t>
  </si>
  <si>
    <t>Ex Ante Energy Savings</t>
  </si>
  <si>
    <t>A</t>
  </si>
  <si>
    <t>B</t>
  </si>
  <si>
    <t>C</t>
  </si>
  <si>
    <t>D=C/B</t>
  </si>
  <si>
    <t>E</t>
  </si>
  <si>
    <t>F</t>
  </si>
  <si>
    <t>G</t>
  </si>
  <si>
    <t>H=G/F</t>
  </si>
  <si>
    <t>I</t>
  </si>
  <si>
    <t>J</t>
  </si>
  <si>
    <t>K</t>
  </si>
  <si>
    <t>L=K/J</t>
  </si>
  <si>
    <t>M</t>
  </si>
  <si>
    <t>N</t>
  </si>
  <si>
    <t>O</t>
  </si>
  <si>
    <t>P</t>
  </si>
  <si>
    <t>Quarter</t>
  </si>
  <si>
    <t>Annual Forecasted Participation Number</t>
  </si>
  <si>
    <t>YTD Reported Participation Number</t>
  </si>
  <si>
    <t>YTD % of Annual Participants</t>
  </si>
  <si>
    <t>Quarter ($000)</t>
  </si>
  <si>
    <t>Annual Forecasted Program Costs ($000)²</t>
  </si>
  <si>
    <t>YTD Reported Program Costs ($000)</t>
  </si>
  <si>
    <t>YTD % of Annual Budget</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</si>
  <si>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</si>
  <si>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</si>
  <si>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</si>
  <si>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</si>
  <si>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</si>
  <si>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4</t>
    </r>
  </si>
  <si>
    <t>Quarter Lifetime Retail Savings (DTh)⁵</t>
  </si>
  <si>
    <t>YTD Lifetime Retail Savings (DTh)⁵</t>
  </si>
  <si>
    <t>Residential Programs</t>
  </si>
  <si>
    <t>Sub Program or Category¹</t>
  </si>
  <si>
    <t>Efficient Products*</t>
  </si>
  <si>
    <t>Marketplace Efficient Products</t>
  </si>
  <si>
    <t>EE Giveaway Kits</t>
  </si>
  <si>
    <t>Subtotal Efficient Products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</si>
  <si>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</si>
  <si>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</si>
  <si>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</si>
  <si>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</si>
  <si>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</si>
  <si>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</si>
  <si>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</si>
  <si>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</si>
  <si>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</si>
  <si>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</si>
  <si>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</si>
  <si>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</si>
  <si>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</si>
  <si>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</si>
  <si>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</si>
  <si>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</si>
  <si>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</si>
  <si>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</si>
  <si>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</si>
  <si>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r>
      <rPr>
        <vertAlign val="superscript"/>
        <sz val="11"/>
        <rFont val="Calibri"/>
        <family val="2"/>
        <scheme val="minor"/>
      </rPr>
      <t>4</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</si>
  <si>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</si>
  <si>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t>⁵ Quarter Lifetime Retail Savings and YTD Lifetime Retail Savings for Behavioral is calculated based on a 2.1 year Measure Life</t>
  </si>
  <si>
    <t>* Denotes a core EE program. Home Performance with Energy Star only includes non-LMI; the comparable program for LMI participants is Comfort Partners, which is jointly administered by the State and Utilities.</t>
  </si>
  <si>
    <t>Energy Efficiency and PDR Savings Summary</t>
  </si>
  <si>
    <t>Elizabethtown Gas Annual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</si>
  <si>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</si>
  <si>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</si>
  <si>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</si>
  <si>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</si>
  <si>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</si>
  <si>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</si>
  <si>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</si>
  <si>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</si>
  <si>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</si>
  <si>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</si>
  <si>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Home Energy Education &amp; Management</t>
  </si>
  <si>
    <t>Direct Installation/MF QHEC</t>
  </si>
  <si>
    <t>Total Multifamily</t>
  </si>
  <si>
    <t>¹ Income-qualified customers are directed to participate through the Comfort Partners or Moderate Income Weatherization programs.</t>
  </si>
  <si>
    <t>Elizabethtown Gas Annual Report - Appendix D</t>
  </si>
  <si>
    <t>Reported Incentive Costs YTD ($)</t>
  </si>
  <si>
    <t>Small Commercial</t>
  </si>
  <si>
    <t>Large Commercial</t>
  </si>
  <si>
    <t>Energy Solutions for Business¹</t>
  </si>
  <si>
    <t>¹ Small Commercial for Energy Solutions for Business Program was determined by rate class</t>
  </si>
  <si>
    <t>Appendix E - Elizabethtown Gas Energy Efficiency Compliance Baselines and Benchmarks</t>
  </si>
  <si>
    <t>Energy Efficiency Compliance Baselines and Benchmarks (therms)</t>
  </si>
  <si>
    <t>Gas Utility</t>
  </si>
  <si>
    <t>Plan Year</t>
  </si>
  <si>
    <t>Sales Period</t>
  </si>
  <si>
    <t>Sales
(therms)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</si>
  <si>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</si>
  <si>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</si>
  <si>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</si>
  <si>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</si>
  <si>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</si>
  <si>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</si>
  <si>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</si>
  <si>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</si>
  <si>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</si>
  <si>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</si>
  <si>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 = Average (C) </t>
  </si>
  <si>
    <t>(F) = (E) * (D)</t>
  </si>
  <si>
    <t>(G)</t>
  </si>
  <si>
    <t>(H) = (G) * (D)</t>
  </si>
  <si>
    <t>(I)</t>
  </si>
  <si>
    <t>(J) = (I) * (D)</t>
  </si>
  <si>
    <t>Elizabethtown Gas</t>
  </si>
  <si>
    <t>7/1/18 - 6/30/19</t>
  </si>
  <si>
    <t>7/1/19 - 6/30/20</t>
  </si>
  <si>
    <t>7/1/20 - 6/30/21</t>
  </si>
  <si>
    <t>Plan Year 2022</t>
  </si>
  <si>
    <t>Notes:</t>
  </si>
  <si>
    <t>(A) Includes sales as reported on FERC Form-2, as adjusted for the given sales period (planning year)</t>
  </si>
  <si>
    <t>(B) Includes adjustments to remove Electric Generation and Cogeneration.  Negative values in year 2021 reflect billing adjustments.</t>
  </si>
  <si>
    <t>(E,G,I) No formal targets established for PY22 in the June 2020 CEA Framework Order</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</si>
  <si>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</si>
  <si>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</si>
  <si>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</si>
  <si>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Energy Savings1</t>
  </si>
  <si>
    <t>Annual Retail (Dth)</t>
  </si>
  <si>
    <t>Primary Metrics - 2020/21 TRM</t>
  </si>
  <si>
    <t>Secondary Metrics - 2022 TRM</t>
  </si>
  <si>
    <t>Annual Savings</t>
  </si>
  <si>
    <t>Multifamily</t>
  </si>
  <si>
    <t>Lifetime Savings</t>
  </si>
  <si>
    <t>Figure A-1 - Program Year [2022] Portfolio-Level Annual Energy Savings – Primary vs. Seondary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</si>
  <si>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</si>
  <si>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</si>
  <si>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</si>
  <si>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</si>
  <si>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</si>
  <si>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Program</t>
  </si>
  <si>
    <t>MWh held for transfer</t>
  </si>
  <si>
    <t>Total</t>
  </si>
  <si>
    <t>Appendix H - Cost Effectiveness Test Details</t>
  </si>
  <si>
    <t>Residential ($)</t>
  </si>
  <si>
    <t>C&amp;I ($)</t>
  </si>
  <si>
    <t>Multi-Family ($)</t>
  </si>
  <si>
    <t>Other 
(Portfolio Admin Costs) ($)</t>
  </si>
  <si>
    <t>Total Portfolio ($)</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</si>
  <si>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</si>
  <si>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</si>
  <si>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</si>
  <si>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</si>
  <si>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</si>
  <si>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</si>
  <si>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</si>
  <si>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</si>
  <si>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</si>
  <si>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</si>
  <si>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</si>
  <si>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</si>
  <si>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</si>
  <si>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</si>
  <si>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</si>
  <si>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</si>
  <si>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</si>
  <si>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</si>
  <si>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</si>
  <si>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</si>
  <si>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</si>
  <si>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</si>
  <si>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</si>
  <si>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</si>
  <si>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</si>
  <si>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Societal Cost Test (SC)</t>
  </si>
  <si>
    <t>Lifetime (DRIPE) Energy Benefits</t>
  </si>
  <si>
    <r>
      <t xml:space="preserve">Natural Gas Demand Reduction Induced Price Effects (DRIPE) </t>
    </r>
    <r>
      <rPr>
        <vertAlign val="superscript"/>
        <sz val="11"/>
        <color theme="1"/>
        <rFont val="Calibri"/>
        <family val="2"/>
        <scheme val="minor"/>
      </rPr>
      <t>1</t>
    </r>
  </si>
  <si>
    <t>Avoided RPS REC Purchase Costs</t>
  </si>
  <si>
    <t>Avoided Wholesale Volatility Costs</t>
  </si>
  <si>
    <t>Lifetime Avoided Wholesale T&amp;D Costs</t>
  </si>
  <si>
    <t>Lifetime Emission Savings</t>
  </si>
  <si>
    <r>
      <t xml:space="preserve">Avoided SO₂ + NOx Emissions Damages </t>
    </r>
    <r>
      <rPr>
        <vertAlign val="superscript"/>
        <sz val="11"/>
        <color theme="1"/>
        <rFont val="Calibri"/>
        <family val="2"/>
        <scheme val="minor"/>
      </rPr>
      <t>2</t>
    </r>
  </si>
  <si>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</si>
  <si>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</si>
  <si>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</si>
  <si>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</si>
  <si>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</si>
  <si>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</si>
  <si>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r>
      <t xml:space="preserve">Lifetime Avoided Ancillary Services Costs </t>
    </r>
    <r>
      <rPr>
        <vertAlign val="superscript"/>
        <sz val="11"/>
        <color theme="1"/>
        <rFont val="Calibri"/>
        <family val="2"/>
        <scheme val="minor"/>
      </rPr>
      <t>3</t>
    </r>
  </si>
  <si>
    <t>Lifetime Avoided  T&amp;D Costs</t>
  </si>
  <si>
    <t>Lifetime Non Energy Benefits</t>
  </si>
  <si>
    <t>Lifetime Avoided Emissions Damages</t>
  </si>
  <si>
    <t>Low-Income Adder</t>
  </si>
  <si>
    <t>Total Benefit = 16+17+18+29+30+31+32+33+34</t>
  </si>
  <si>
    <t>Benefit Cost Ratio = (116+17+18+29+30+31+32+33+34)/(27+28)</t>
  </si>
  <si>
    <r>
      <t>1</t>
    </r>
    <r>
      <rPr>
        <sz val="11"/>
        <color theme="1"/>
        <rFont val="Calibri"/>
        <family val="2"/>
        <scheme val="minor"/>
      </rPr>
      <t xml:space="preserve"> Included in item 19</t>
    </r>
  </si>
  <si>
    <r>
      <t xml:space="preserve">2 </t>
    </r>
    <r>
      <rPr>
        <sz val="11"/>
        <color theme="1"/>
        <rFont val="Calibri"/>
        <family val="2"/>
        <scheme val="minor"/>
      </rPr>
      <t>Included in item 24</t>
    </r>
  </si>
  <si>
    <r>
      <rPr>
        <vertAlign val="superscript"/>
        <sz val="11"/>
        <color theme="1"/>
        <rFont val="Calibri"/>
        <family val="2"/>
        <scheme val="minor"/>
      </rPr>
      <t>3</t>
    </r>
    <r>
      <rPr>
        <sz val="11"/>
        <color theme="1"/>
        <rFont val="Calibri"/>
        <family val="2"/>
        <scheme val="minor"/>
      </rPr>
      <t xml:space="preserve"> Included in item 16</t>
    </r>
  </si>
  <si>
    <t>Reporting Period</t>
  </si>
  <si>
    <t>FY-22Q4</t>
  </si>
  <si>
    <t>Program/Utility Information</t>
  </si>
  <si>
    <t>Participants</t>
  </si>
  <si>
    <r>
      <t xml:space="preserve">Budget &amp; Expenses </t>
    </r>
    <r>
      <rPr>
        <b/>
        <sz val="11"/>
        <color theme="1"/>
        <rFont val="Calibri"/>
        <family val="2"/>
        <scheme val="minor"/>
      </rPr>
      <t>($000)</t>
    </r>
  </si>
  <si>
    <t>Energy Savings</t>
  </si>
  <si>
    <t>Utility</t>
  </si>
  <si>
    <t>Sector</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</si>
  <si>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</si>
  <si>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</si>
  <si>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</si>
  <si>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</si>
  <si>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</si>
  <si>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</si>
  <si>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</si>
  <si>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</si>
  <si>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ETG</t>
  </si>
  <si>
    <t>Comfort Partners</t>
  </si>
  <si>
    <t>Commercial</t>
  </si>
  <si>
    <t xml:space="preserve">Pilot Program </t>
  </si>
  <si>
    <t>Program Manager</t>
  </si>
  <si>
    <t>ACE</t>
  </si>
  <si>
    <t>JCPL</t>
  </si>
  <si>
    <t>NJNG</t>
  </si>
  <si>
    <t>PSEG</t>
  </si>
  <si>
    <t>RECO</t>
  </si>
  <si>
    <t>SJG</t>
  </si>
  <si>
    <t>Reporting Quarter &amp; Year</t>
  </si>
  <si>
    <t>FY22-Q1</t>
  </si>
  <si>
    <t>FY22-Q2</t>
  </si>
  <si>
    <t>FY22-Q3</t>
  </si>
  <si>
    <t>FY22-Q4</t>
  </si>
  <si>
    <t>FY23-Q1</t>
  </si>
  <si>
    <t>FY23-Q2</t>
  </si>
  <si>
    <t>FY23-Q3</t>
  </si>
  <si>
    <t>FY23-Q4</t>
  </si>
  <si>
    <t>FY24-Q1</t>
  </si>
  <si>
    <t>FY24-Q2</t>
  </si>
  <si>
    <t>FY24-Q3</t>
  </si>
  <si>
    <t>FY24-Q4</t>
  </si>
  <si>
    <t>Estimated Annual Energy Savings Held by ETG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</si>
</sst>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 numFmtId="167" formatCode="&quot;$&quot;#,##0.00"/>
    <numFmt numFmtId="168" formatCode="0.0"/>
    <numFmt numFmtId="169" formatCode="_(* #,##0.0_);_(* \(#,##0.0\);_(* &quot;-&quot;?_);_(@_)"/>
    <numFmt numFmtId="170" formatCode="0.0%"/>
  </numFmts>
  <fonts count="4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0"/>
      <color rgb="FF000000"/>
      <name val="Calibri"/>
      <family val="2"/>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u/>
      <sz val="16"/>
      <name val="Arial Black"/>
      <family val="2"/>
    </font>
    <font>
      <b/>
      <sz val="12"/>
      <color indexed="9"/>
      <name val="Times New Roman"/>
      <family val="1"/>
    </font>
    <font>
      <sz val="12"/>
      <name val="Times New Roman"/>
      <family val="1"/>
    </font>
    <font>
      <b/>
      <sz val="12"/>
      <name val="Times New Roman"/>
      <family val="1"/>
    </font>
    <font>
      <sz val="12"/>
      <color theme="1"/>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sz val="11"/>
      <color theme="0"/>
      <name val="Calibri"/>
      <family val="2"/>
      <scheme val="minor"/>
    </font>
    <font>
      <strike/>
      <sz val="11"/>
      <color theme="1"/>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1"/>
      <color theme="1"/>
      <name val="Arial"/>
      <family val="2"/>
    </font>
    <font>
      <b/>
      <sz val="11"/>
      <color theme="0"/>
      <name val="Calibri"/>
      <family val="2"/>
      <scheme val="minor"/>
    </font>
    <font>
      <sz val="11"/>
      <color theme="1"/>
      <name val="Calibri"/>
      <family val="2"/>
    </font>
    <font>
      <b/>
      <sz val="12"/>
      <name val="Calibri"/>
      <family val="2"/>
      <scheme val="minor"/>
    </font>
    <font>
      <b/>
      <sz val="11"/>
      <name val="Calibri"/>
      <family val="2"/>
      <scheme val="minor"/>
    </font>
    <font>
      <sz val="10"/>
      <name val="Times New Roman"/>
      <family val="1"/>
    </font>
    <font>
      <sz val="10"/>
      <color rgb="FF000000"/>
      <name val="Times New Roman"/>
      <family val="1"/>
    </font>
    <font>
      <b/>
      <vertAlign val="superscript"/>
      <sz val="11"/>
      <color theme="0"/>
      <name val="Calibri"/>
      <family val="2"/>
      <scheme val="minor"/>
    </font>
    <font>
      <sz val="9"/>
      <color rgb="FFFFFFFF"/>
      <name val="Calibri"/>
      <family val="2"/>
    </font>
    <font>
      <b/>
      <sz val="11"/>
      <color indexed="9"/>
      <name val="Calibri"/>
      <family val="2"/>
      <scheme val="minor"/>
    </font>
    <font>
      <b/>
      <vertAlign val="superscript"/>
      <sz val="11"/>
      <color indexed="9"/>
      <name val="Calibri"/>
      <family val="2"/>
      <scheme val="minor"/>
    </font>
  </fonts>
  <fills count="27">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indexed="2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4" tint="-0.249977111117893"/>
        <bgColor indexed="64"/>
      </patternFill>
    </fill>
  </fills>
  <borders count="8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8" fillId="0" borderId="0"/>
    <xf numFmtId="0" fontId="8" fillId="0" borderId="0"/>
    <xf numFmtId="0" fontId="31" fillId="0" borderId="0"/>
  </cellStyleXfs>
  <cellXfs count="647">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164" fontId="2" fillId="0" borderId="0" xfId="1" applyNumberFormat="1"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42" xfId="0" applyFont="1" applyFill="1" applyBorder="1"/>
    <xf numFmtId="0" fontId="0" fillId="0" borderId="54"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7"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6" fillId="7" borderId="61" xfId="0" applyFont="1" applyFill="1" applyBorder="1" applyAlignment="1">
      <alignment horizontal="center" vertical="center" wrapText="1"/>
    </xf>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164" fontId="7" fillId="2" borderId="71" xfId="1" applyNumberFormat="1" applyFont="1" applyFill="1" applyBorder="1" applyAlignment="1">
      <alignment horizontal="center"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164" fontId="0" fillId="0" borderId="0" xfId="1" applyNumberFormat="1" applyFont="1" applyFill="1" applyBorder="1" applyAlignment="1">
      <alignment horizontal="right" wrapText="1"/>
    </xf>
    <xf numFmtId="0" fontId="16" fillId="9" borderId="61" xfId="0" applyFont="1" applyFill="1" applyBorder="1"/>
    <xf numFmtId="0" fontId="16" fillId="9" borderId="59" xfId="0" applyFont="1" applyFill="1" applyBorder="1"/>
    <xf numFmtId="3" fontId="16" fillId="9" borderId="18" xfId="0" applyNumberFormat="1" applyFont="1" applyFill="1" applyBorder="1"/>
    <xf numFmtId="0" fontId="16" fillId="9" borderId="18" xfId="0" applyFont="1" applyFill="1" applyBorder="1"/>
    <xf numFmtId="0" fontId="16" fillId="9" borderId="44" xfId="0" applyFont="1" applyFill="1" applyBorder="1"/>
    <xf numFmtId="0" fontId="16" fillId="9" borderId="17" xfId="0" applyFont="1" applyFill="1" applyBorder="1"/>
    <xf numFmtId="0" fontId="16" fillId="9" borderId="19" xfId="0" applyFont="1" applyFill="1" applyBorder="1"/>
    <xf numFmtId="0" fontId="16" fillId="9" borderId="16" xfId="0" applyFont="1" applyFill="1" applyBorder="1" applyAlignment="1">
      <alignment vertical="center"/>
    </xf>
    <xf numFmtId="0" fontId="16" fillId="9" borderId="18" xfId="0" applyFont="1" applyFill="1" applyBorder="1" applyAlignment="1">
      <alignment vertical="center"/>
    </xf>
    <xf numFmtId="0" fontId="16" fillId="9" borderId="24" xfId="0" applyFont="1" applyFill="1" applyBorder="1" applyAlignment="1">
      <alignment vertical="center"/>
    </xf>
    <xf numFmtId="0" fontId="16" fillId="9" borderId="66" xfId="0" applyFont="1" applyFill="1" applyBorder="1" applyAlignment="1">
      <alignment vertical="center"/>
    </xf>
    <xf numFmtId="167" fontId="16" fillId="9" borderId="61" xfId="0" applyNumberFormat="1" applyFont="1" applyFill="1" applyBorder="1" applyAlignment="1">
      <alignment horizontal="center" vertical="center"/>
    </xf>
    <xf numFmtId="167" fontId="16" fillId="9" borderId="67" xfId="0" applyNumberFormat="1" applyFont="1" applyFill="1" applyBorder="1" applyAlignment="1">
      <alignment horizontal="center" vertical="center" wrapText="1"/>
    </xf>
    <xf numFmtId="0" fontId="16" fillId="12" borderId="39" xfId="0" applyFont="1" applyFill="1" applyBorder="1"/>
    <xf numFmtId="0" fontId="16" fillId="9" borderId="39" xfId="0" applyFont="1" applyFill="1" applyBorder="1"/>
    <xf numFmtId="0" fontId="16" fillId="9" borderId="43" xfId="0" applyFont="1" applyFill="1" applyBorder="1"/>
    <xf numFmtId="0" fontId="16" fillId="12" borderId="43" xfId="0" applyFont="1" applyFill="1" applyBorder="1"/>
    <xf numFmtId="0" fontId="15"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6" fillId="9" borderId="61" xfId="0" applyNumberFormat="1" applyFont="1" applyFill="1" applyBorder="1" applyAlignment="1">
      <alignment horizontal="center" vertical="center"/>
    </xf>
    <xf numFmtId="3" fontId="16" fillId="9" borderId="67" xfId="0" applyNumberFormat="1" applyFont="1" applyFill="1" applyBorder="1" applyAlignment="1">
      <alignment horizontal="center" vertical="center" wrapText="1"/>
    </xf>
    <xf numFmtId="3" fontId="16" fillId="9" borderId="58" xfId="0" applyNumberFormat="1" applyFont="1" applyFill="1" applyBorder="1" applyAlignment="1">
      <alignment horizontal="center"/>
    </xf>
    <xf numFmtId="3" fontId="16" fillId="9" borderId="48" xfId="0" applyNumberFormat="1" applyFont="1" applyFill="1" applyBorder="1" applyAlignment="1">
      <alignment horizontal="center"/>
    </xf>
    <xf numFmtId="3" fontId="16" fillId="9" borderId="10" xfId="0" applyNumberFormat="1" applyFont="1" applyFill="1" applyBorder="1" applyAlignment="1">
      <alignment horizontal="center"/>
    </xf>
    <xf numFmtId="3" fontId="15" fillId="10" borderId="6" xfId="0" applyNumberFormat="1" applyFont="1" applyFill="1" applyBorder="1" applyAlignment="1">
      <alignment horizontal="center" vertical="center" wrapText="1"/>
    </xf>
    <xf numFmtId="3" fontId="15" fillId="10" borderId="37" xfId="0" applyNumberFormat="1" applyFont="1" applyFill="1" applyBorder="1" applyAlignment="1">
      <alignment horizontal="center" vertical="center" wrapText="1"/>
    </xf>
    <xf numFmtId="3" fontId="16" fillId="12" borderId="39" xfId="0" applyNumberFormat="1" applyFont="1" applyFill="1" applyBorder="1"/>
    <xf numFmtId="3" fontId="16" fillId="12" borderId="48" xfId="0" applyNumberFormat="1" applyFont="1" applyFill="1" applyBorder="1"/>
    <xf numFmtId="0" fontId="0" fillId="0" borderId="59" xfId="0" applyBorder="1" applyAlignment="1">
      <alignment horizontal="left" vertical="center" wrapText="1"/>
    </xf>
    <xf numFmtId="4" fontId="0" fillId="0" borderId="0" xfId="1" applyNumberFormat="1" applyFont="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6" fillId="9" borderId="24" xfId="0" applyNumberFormat="1" applyFont="1" applyFill="1" applyBorder="1" applyAlignment="1">
      <alignment vertical="center"/>
    </xf>
    <xf numFmtId="4" fontId="3" fillId="6" borderId="42" xfId="1" applyNumberFormat="1" applyFont="1" applyFill="1" applyBorder="1" applyAlignment="1"/>
    <xf numFmtId="4" fontId="2" fillId="0" borderId="0" xfId="0" applyNumberFormat="1" applyFont="1"/>
    <xf numFmtId="0" fontId="0" fillId="0" borderId="56" xfId="0" applyBorder="1"/>
    <xf numFmtId="3" fontId="15" fillId="0" borderId="61" xfId="0" applyNumberFormat="1" applyFont="1" applyBorder="1" applyAlignment="1">
      <alignment horizontal="center" vertical="center"/>
    </xf>
    <xf numFmtId="3" fontId="15" fillId="0" borderId="67" xfId="0" applyNumberFormat="1" applyFont="1" applyBorder="1" applyAlignment="1">
      <alignment horizontal="center" vertical="center"/>
    </xf>
    <xf numFmtId="3" fontId="15" fillId="0" borderId="28" xfId="0" applyNumberFormat="1" applyFont="1" applyBorder="1" applyAlignment="1">
      <alignment horizontal="center" vertical="center"/>
    </xf>
    <xf numFmtId="3" fontId="15" fillId="0" borderId="38" xfId="0" applyNumberFormat="1" applyFont="1" applyBorder="1" applyAlignment="1">
      <alignment horizontal="center" vertical="center"/>
    </xf>
    <xf numFmtId="3" fontId="15" fillId="0" borderId="21" xfId="0" applyNumberFormat="1" applyFont="1" applyBorder="1" applyAlignment="1">
      <alignment horizontal="center" vertical="center"/>
    </xf>
    <xf numFmtId="3" fontId="15" fillId="0" borderId="59" xfId="0" applyNumberFormat="1" applyFont="1" applyBorder="1" applyAlignment="1">
      <alignment horizontal="center" vertical="center"/>
    </xf>
    <xf numFmtId="3" fontId="15" fillId="0" borderId="57" xfId="0" applyNumberFormat="1" applyFont="1" applyBorder="1" applyAlignment="1">
      <alignment horizontal="center" vertical="center"/>
    </xf>
    <xf numFmtId="3" fontId="15" fillId="0" borderId="69" xfId="0" applyNumberFormat="1" applyFont="1" applyBorder="1" applyAlignment="1">
      <alignment horizontal="center" vertical="center"/>
    </xf>
    <xf numFmtId="3" fontId="15" fillId="0" borderId="40" xfId="0" applyNumberFormat="1" applyFont="1" applyBorder="1" applyAlignment="1">
      <alignment horizontal="center" vertical="center"/>
    </xf>
    <xf numFmtId="3" fontId="15" fillId="10" borderId="60" xfId="0" applyNumberFormat="1" applyFont="1" applyFill="1" applyBorder="1" applyAlignment="1">
      <alignment horizontal="center" vertical="center" wrapText="1"/>
    </xf>
    <xf numFmtId="3" fontId="15" fillId="0" borderId="36" xfId="0" applyNumberFormat="1" applyFont="1" applyBorder="1" applyAlignment="1">
      <alignment horizontal="center" vertical="center"/>
    </xf>
    <xf numFmtId="3" fontId="15" fillId="0" borderId="63" xfId="0" applyNumberFormat="1" applyFont="1" applyBorder="1" applyAlignment="1">
      <alignment horizontal="center" vertical="center"/>
    </xf>
    <xf numFmtId="3" fontId="15" fillId="0" borderId="22" xfId="0" applyNumberFormat="1" applyFont="1" applyBorder="1" applyAlignment="1">
      <alignment horizontal="center" vertical="center"/>
    </xf>
    <xf numFmtId="3" fontId="16" fillId="9" borderId="25" xfId="0" applyNumberFormat="1" applyFont="1" applyFill="1" applyBorder="1" applyAlignment="1">
      <alignment horizontal="center"/>
    </xf>
    <xf numFmtId="3" fontId="16" fillId="9" borderId="68" xfId="0" applyNumberFormat="1" applyFont="1" applyFill="1" applyBorder="1" applyAlignment="1">
      <alignment horizontal="center"/>
    </xf>
    <xf numFmtId="3" fontId="15" fillId="0" borderId="22" xfId="0" applyNumberFormat="1" applyFont="1" applyBorder="1" applyAlignment="1">
      <alignment horizontal="center"/>
    </xf>
    <xf numFmtId="3" fontId="15" fillId="0" borderId="38" xfId="0" applyNumberFormat="1" applyFont="1" applyBorder="1" applyAlignment="1">
      <alignment horizontal="center"/>
    </xf>
    <xf numFmtId="0" fontId="17" fillId="0" borderId="0" xfId="0" applyFont="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1" xfId="0" applyFont="1" applyBorder="1" applyAlignment="1">
      <alignment horizontal="center"/>
    </xf>
    <xf numFmtId="0" fontId="15" fillId="0" borderId="13" xfId="0" applyFont="1" applyBorder="1" applyAlignment="1">
      <alignment horizontal="center" vertical="center"/>
    </xf>
    <xf numFmtId="0" fontId="16" fillId="9" borderId="39" xfId="0" applyFont="1" applyFill="1" applyBorder="1" applyAlignment="1">
      <alignment horizontal="center"/>
    </xf>
    <xf numFmtId="0" fontId="15" fillId="10" borderId="36" xfId="0" applyFont="1" applyFill="1" applyBorder="1" applyAlignment="1">
      <alignment horizontal="center" vertical="center" wrapText="1"/>
    </xf>
    <xf numFmtId="0" fontId="15"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5" fillId="0" borderId="6" xfId="0" applyNumberFormat="1" applyFont="1" applyBorder="1" applyAlignment="1">
      <alignment horizontal="center" vertical="center"/>
    </xf>
    <xf numFmtId="3" fontId="15" fillId="11" borderId="53" xfId="0" applyNumberFormat="1" applyFont="1" applyFill="1" applyBorder="1" applyAlignment="1">
      <alignment horizontal="center" vertical="center"/>
    </xf>
    <xf numFmtId="3" fontId="15" fillId="0" borderId="53" xfId="0" applyNumberFormat="1" applyFont="1" applyBorder="1" applyAlignment="1">
      <alignment horizontal="center" vertical="center"/>
    </xf>
    <xf numFmtId="0" fontId="15" fillId="11" borderId="1" xfId="0" applyFont="1" applyFill="1" applyBorder="1" applyAlignment="1">
      <alignment horizontal="center" vertical="center"/>
    </xf>
    <xf numFmtId="6" fontId="15" fillId="0" borderId="53" xfId="0" applyNumberFormat="1" applyFont="1" applyBorder="1" applyAlignment="1">
      <alignment horizontal="center" vertical="center"/>
    </xf>
    <xf numFmtId="3" fontId="15" fillId="11" borderId="20" xfId="0" applyNumberFormat="1" applyFont="1" applyFill="1" applyBorder="1" applyAlignment="1">
      <alignment horizontal="center" vertical="center"/>
    </xf>
    <xf numFmtId="3" fontId="15" fillId="0" borderId="20" xfId="0" applyNumberFormat="1" applyFont="1" applyBorder="1" applyAlignment="1">
      <alignment horizontal="center" vertical="center"/>
    </xf>
    <xf numFmtId="0" fontId="15" fillId="11" borderId="30" xfId="0" applyFont="1" applyFill="1" applyBorder="1" applyAlignment="1">
      <alignment horizontal="center" vertical="center"/>
    </xf>
    <xf numFmtId="6" fontId="15" fillId="0" borderId="20"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13" xfId="0" applyNumberFormat="1" applyFont="1" applyBorder="1" applyAlignment="1">
      <alignment horizontal="center" vertical="center"/>
    </xf>
    <xf numFmtId="9" fontId="15" fillId="0" borderId="30" xfId="0" applyNumberFormat="1" applyFont="1" applyBorder="1" applyAlignment="1">
      <alignment horizontal="center" vertical="center"/>
    </xf>
    <xf numFmtId="3" fontId="15" fillId="0" borderId="26" xfId="0" applyNumberFormat="1" applyFont="1" applyBorder="1" applyAlignment="1">
      <alignment horizontal="center" vertical="center"/>
    </xf>
    <xf numFmtId="9" fontId="15" fillId="0" borderId="1" xfId="0" applyNumberFormat="1" applyFont="1" applyBorder="1" applyAlignment="1">
      <alignment horizontal="center" vertical="center"/>
    </xf>
    <xf numFmtId="3" fontId="15" fillId="0" borderId="10" xfId="0" applyNumberFormat="1" applyFont="1" applyBorder="1" applyAlignment="1">
      <alignment horizontal="center" vertical="center"/>
    </xf>
    <xf numFmtId="3" fontId="15" fillId="0" borderId="70" xfId="0" applyNumberFormat="1" applyFont="1" applyBorder="1" applyAlignment="1">
      <alignment horizontal="center" vertical="center"/>
    </xf>
    <xf numFmtId="3" fontId="15" fillId="0" borderId="24" xfId="0" applyNumberFormat="1" applyFont="1" applyBorder="1" applyAlignment="1">
      <alignment horizontal="center" vertical="center"/>
    </xf>
    <xf numFmtId="9" fontId="15" fillId="0" borderId="3" xfId="3" applyFont="1" applyBorder="1" applyAlignment="1">
      <alignment horizontal="center" vertical="center"/>
    </xf>
    <xf numFmtId="3" fontId="16" fillId="9" borderId="42" xfId="0" applyNumberFormat="1" applyFont="1" applyFill="1" applyBorder="1" applyAlignment="1">
      <alignment horizontal="center"/>
    </xf>
    <xf numFmtId="9" fontId="16" fillId="9" borderId="62" xfId="3" applyFont="1" applyFill="1" applyBorder="1" applyAlignment="1">
      <alignment horizontal="center"/>
    </xf>
    <xf numFmtId="3" fontId="15" fillId="10" borderId="8"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9" fontId="15" fillId="10" borderId="9" xfId="3" applyFont="1" applyFill="1" applyBorder="1" applyAlignment="1">
      <alignment horizontal="center" vertical="center" wrapText="1"/>
    </xf>
    <xf numFmtId="3" fontId="16" fillId="9" borderId="28" xfId="0" applyNumberFormat="1" applyFont="1" applyFill="1" applyBorder="1" applyAlignment="1">
      <alignment horizontal="center"/>
    </xf>
    <xf numFmtId="3" fontId="16" fillId="9" borderId="20" xfId="0" applyNumberFormat="1" applyFont="1" applyFill="1" applyBorder="1" applyAlignment="1">
      <alignment horizontal="center"/>
    </xf>
    <xf numFmtId="0" fontId="16" fillId="9" borderId="30" xfId="0" applyFont="1" applyFill="1" applyBorder="1" applyAlignment="1">
      <alignment horizontal="center"/>
    </xf>
    <xf numFmtId="9" fontId="16" fillId="9" borderId="30" xfId="3" applyFont="1" applyFill="1" applyBorder="1" applyAlignment="1">
      <alignment horizontal="center"/>
    </xf>
    <xf numFmtId="3" fontId="16" fillId="9" borderId="20" xfId="0" applyNumberFormat="1" applyFont="1" applyFill="1" applyBorder="1" applyAlignment="1">
      <alignment horizontal="center" vertical="center"/>
    </xf>
    <xf numFmtId="3" fontId="15" fillId="0" borderId="45" xfId="0" applyNumberFormat="1" applyFont="1" applyBorder="1" applyAlignment="1">
      <alignment horizontal="center" vertical="center"/>
    </xf>
    <xf numFmtId="9" fontId="15" fillId="0" borderId="1" xfId="3" applyFont="1" applyFill="1" applyBorder="1" applyAlignment="1">
      <alignment horizontal="center" vertical="center"/>
    </xf>
    <xf numFmtId="3" fontId="15" fillId="0" borderId="8" xfId="0" applyNumberFormat="1" applyFont="1" applyBorder="1" applyAlignment="1">
      <alignment horizontal="center" vertical="center"/>
    </xf>
    <xf numFmtId="9" fontId="15" fillId="0" borderId="7" xfId="0" applyNumberFormat="1" applyFont="1" applyBorder="1" applyAlignment="1">
      <alignment horizontal="center" vertical="center"/>
    </xf>
    <xf numFmtId="6" fontId="15" fillId="0" borderId="8" xfId="0" applyNumberFormat="1" applyFont="1" applyBorder="1" applyAlignment="1">
      <alignment horizontal="center" vertical="center"/>
    </xf>
    <xf numFmtId="9" fontId="15" fillId="0" borderId="7" xfId="3" applyFont="1" applyFill="1" applyBorder="1" applyAlignment="1">
      <alignment horizontal="center" vertical="center"/>
    </xf>
    <xf numFmtId="9" fontId="15" fillId="0" borderId="21" xfId="3" applyFont="1" applyFill="1" applyBorder="1" applyAlignment="1">
      <alignment horizontal="center" vertical="center"/>
    </xf>
    <xf numFmtId="6" fontId="15" fillId="0" borderId="13" xfId="0" applyNumberFormat="1" applyFont="1" applyBorder="1" applyAlignment="1">
      <alignment horizontal="center" vertical="center"/>
    </xf>
    <xf numFmtId="9" fontId="15" fillId="0" borderId="11" xfId="3" applyFont="1" applyFill="1" applyBorder="1" applyAlignment="1">
      <alignment horizontal="center" vertical="center"/>
    </xf>
    <xf numFmtId="3" fontId="16" fillId="9" borderId="39" xfId="0" applyNumberFormat="1" applyFont="1" applyFill="1" applyBorder="1" applyAlignment="1">
      <alignment horizontal="center"/>
    </xf>
    <xf numFmtId="9" fontId="16" fillId="9" borderId="43" xfId="3" applyFont="1" applyFill="1" applyBorder="1" applyAlignment="1">
      <alignment horizontal="center"/>
    </xf>
    <xf numFmtId="3" fontId="15" fillId="10" borderId="36" xfId="0" applyNumberFormat="1" applyFont="1" applyFill="1" applyBorder="1" applyAlignment="1">
      <alignment horizontal="center" vertical="center" wrapText="1"/>
    </xf>
    <xf numFmtId="3" fontId="15" fillId="10" borderId="53" xfId="0" applyNumberFormat="1" applyFont="1" applyFill="1" applyBorder="1" applyAlignment="1">
      <alignment horizontal="center" vertical="center" wrapText="1"/>
    </xf>
    <xf numFmtId="3" fontId="15" fillId="11" borderId="8" xfId="0" applyNumberFormat="1" applyFont="1" applyFill="1" applyBorder="1" applyAlignment="1">
      <alignment horizontal="center" vertical="center"/>
    </xf>
    <xf numFmtId="0" fontId="15" fillId="11" borderId="7" xfId="0" applyFont="1" applyFill="1" applyBorder="1" applyAlignment="1">
      <alignment horizontal="center" vertical="center"/>
    </xf>
    <xf numFmtId="3" fontId="15" fillId="11" borderId="26" xfId="0" applyNumberFormat="1" applyFont="1" applyFill="1" applyBorder="1" applyAlignment="1">
      <alignment horizontal="center" vertical="center"/>
    </xf>
    <xf numFmtId="0" fontId="15" fillId="11" borderId="27" xfId="0" applyFont="1" applyFill="1" applyBorder="1" applyAlignment="1">
      <alignment horizontal="center" vertical="center"/>
    </xf>
    <xf numFmtId="6" fontId="15" fillId="0" borderId="26" xfId="0" applyNumberFormat="1" applyFont="1" applyBorder="1" applyAlignment="1">
      <alignment horizontal="center" vertical="center"/>
    </xf>
    <xf numFmtId="0" fontId="15" fillId="11" borderId="21" xfId="0" applyFont="1" applyFill="1" applyBorder="1" applyAlignment="1">
      <alignment horizontal="center" vertical="center"/>
    </xf>
    <xf numFmtId="3" fontId="15" fillId="11" borderId="42" xfId="0" applyNumberFormat="1" applyFont="1" applyFill="1" applyBorder="1" applyAlignment="1">
      <alignment horizontal="center" vertical="center"/>
    </xf>
    <xf numFmtId="3" fontId="15" fillId="0" borderId="42" xfId="0" applyNumberFormat="1" applyFont="1" applyBorder="1" applyAlignment="1">
      <alignment horizontal="center" vertical="center"/>
    </xf>
    <xf numFmtId="0" fontId="15" fillId="11" borderId="43" xfId="0" applyFont="1" applyFill="1" applyBorder="1" applyAlignment="1">
      <alignment horizontal="center" vertical="center"/>
    </xf>
    <xf numFmtId="6" fontId="15" fillId="0" borderId="42" xfId="0" applyNumberFormat="1" applyFont="1" applyBorder="1" applyAlignment="1">
      <alignment horizontal="center" vertical="center"/>
    </xf>
    <xf numFmtId="3" fontId="15" fillId="0" borderId="39" xfId="0" applyNumberFormat="1" applyFont="1" applyBorder="1" applyAlignment="1">
      <alignment horizontal="center" vertical="center"/>
    </xf>
    <xf numFmtId="3" fontId="15" fillId="0" borderId="20" xfId="0" applyNumberFormat="1" applyFont="1" applyBorder="1" applyAlignment="1">
      <alignment horizontal="center"/>
    </xf>
    <xf numFmtId="3" fontId="16" fillId="9" borderId="13" xfId="0" applyNumberFormat="1" applyFont="1" applyFill="1" applyBorder="1" applyAlignment="1">
      <alignment horizontal="center"/>
    </xf>
    <xf numFmtId="0" fontId="16" fillId="9" borderId="11" xfId="0" applyFont="1" applyFill="1" applyBorder="1" applyAlignment="1">
      <alignment horizontal="center"/>
    </xf>
    <xf numFmtId="0" fontId="15" fillId="10" borderId="7" xfId="0" applyFont="1" applyFill="1" applyBorder="1" applyAlignment="1">
      <alignment horizontal="center" vertical="center" wrapText="1"/>
    </xf>
    <xf numFmtId="9" fontId="16" fillId="9" borderId="13" xfId="3" applyFont="1" applyFill="1" applyBorder="1" applyAlignment="1">
      <alignment horizontal="center"/>
    </xf>
    <xf numFmtId="0" fontId="16" fillId="9" borderId="2" xfId="0" applyFont="1" applyFill="1" applyBorder="1" applyAlignment="1">
      <alignment horizontal="center" vertical="center"/>
    </xf>
    <xf numFmtId="0" fontId="16" fillId="9" borderId="66" xfId="0" applyFont="1" applyFill="1" applyBorder="1" applyAlignment="1">
      <alignment horizontal="center" vertical="center" wrapText="1"/>
    </xf>
    <xf numFmtId="6" fontId="15" fillId="0" borderId="61" xfId="0" applyNumberFormat="1" applyFont="1" applyBorder="1" applyAlignment="1">
      <alignment horizontal="center" vertical="center"/>
    </xf>
    <xf numFmtId="6" fontId="15" fillId="11" borderId="53" xfId="0" applyNumberFormat="1" applyFont="1" applyFill="1" applyBorder="1" applyAlignment="1">
      <alignment horizontal="center" vertical="center"/>
    </xf>
    <xf numFmtId="6" fontId="15" fillId="0" borderId="28" xfId="0" applyNumberFormat="1" applyFont="1" applyBorder="1" applyAlignment="1">
      <alignment horizontal="center" vertical="center"/>
    </xf>
    <xf numFmtId="6" fontId="15" fillId="11" borderId="20" xfId="0" applyNumberFormat="1" applyFont="1" applyFill="1" applyBorder="1" applyAlignment="1">
      <alignment horizontal="center" vertical="center"/>
    </xf>
    <xf numFmtId="6" fontId="15" fillId="0" borderId="2" xfId="0" applyNumberFormat="1" applyFont="1" applyBorder="1" applyAlignment="1">
      <alignment horizontal="center" vertical="center"/>
    </xf>
    <xf numFmtId="6" fontId="15" fillId="0" borderId="24" xfId="0" applyNumberFormat="1" applyFont="1" applyBorder="1" applyAlignment="1">
      <alignment horizontal="center" vertical="center"/>
    </xf>
    <xf numFmtId="6" fontId="16" fillId="9" borderId="58" xfId="0" applyNumberFormat="1" applyFont="1" applyFill="1" applyBorder="1" applyAlignment="1">
      <alignment horizontal="center"/>
    </xf>
    <xf numFmtId="6" fontId="16" fillId="9" borderId="42" xfId="0" applyNumberFormat="1" applyFont="1" applyFill="1" applyBorder="1" applyAlignment="1">
      <alignment horizontal="center"/>
    </xf>
    <xf numFmtId="6" fontId="15" fillId="10" borderId="60" xfId="0" applyNumberFormat="1" applyFont="1" applyFill="1" applyBorder="1" applyAlignment="1">
      <alignment horizontal="center" vertical="center" wrapText="1"/>
    </xf>
    <xf numFmtId="6" fontId="15" fillId="10" borderId="8" xfId="0" applyNumberFormat="1" applyFont="1" applyFill="1" applyBorder="1" applyAlignment="1">
      <alignment horizontal="center" vertical="center" wrapText="1"/>
    </xf>
    <xf numFmtId="6" fontId="16" fillId="9" borderId="28" xfId="0" applyNumberFormat="1" applyFont="1" applyFill="1" applyBorder="1" applyAlignment="1">
      <alignment horizontal="center"/>
    </xf>
    <xf numFmtId="6" fontId="16" fillId="9" borderId="20" xfId="0" applyNumberFormat="1" applyFont="1" applyFill="1" applyBorder="1" applyAlignment="1">
      <alignment horizontal="center"/>
    </xf>
    <xf numFmtId="6" fontId="15" fillId="0" borderId="6" xfId="0" applyNumberFormat="1" applyFont="1" applyBorder="1" applyAlignment="1">
      <alignment horizontal="center" vertical="center"/>
    </xf>
    <xf numFmtId="6" fontId="15" fillId="0" borderId="22" xfId="0" applyNumberFormat="1" applyFont="1" applyBorder="1" applyAlignment="1">
      <alignment horizontal="center" vertical="center"/>
    </xf>
    <xf numFmtId="6" fontId="15" fillId="0" borderId="10" xfId="0" applyNumberFormat="1" applyFont="1" applyBorder="1" applyAlignment="1">
      <alignment horizontal="center" vertical="center"/>
    </xf>
    <xf numFmtId="6" fontId="16" fillId="9" borderId="39" xfId="0" applyNumberFormat="1" applyFont="1" applyFill="1" applyBorder="1" applyAlignment="1">
      <alignment horizontal="center"/>
    </xf>
    <xf numFmtId="6" fontId="15" fillId="10" borderId="36" xfId="0" applyNumberFormat="1" applyFont="1" applyFill="1" applyBorder="1" applyAlignment="1">
      <alignment horizontal="center" vertical="center" wrapText="1"/>
    </xf>
    <xf numFmtId="6" fontId="15" fillId="10" borderId="53" xfId="0" applyNumberFormat="1" applyFont="1" applyFill="1" applyBorder="1" applyAlignment="1">
      <alignment horizontal="center" vertical="center" wrapText="1"/>
    </xf>
    <xf numFmtId="6" fontId="15" fillId="11" borderId="8" xfId="0" applyNumberFormat="1" applyFont="1" applyFill="1" applyBorder="1" applyAlignment="1">
      <alignment horizontal="center" vertical="center"/>
    </xf>
    <xf numFmtId="6" fontId="15" fillId="0" borderId="25" xfId="0" applyNumberFormat="1" applyFont="1" applyBorder="1" applyAlignment="1">
      <alignment horizontal="center" vertical="center"/>
    </xf>
    <xf numFmtId="6" fontId="15" fillId="11" borderId="26" xfId="0" applyNumberFormat="1" applyFont="1" applyFill="1" applyBorder="1" applyAlignment="1">
      <alignment horizontal="center" vertical="center"/>
    </xf>
    <xf numFmtId="6" fontId="15" fillId="0" borderId="39" xfId="0" applyNumberFormat="1" applyFont="1" applyBorder="1" applyAlignment="1">
      <alignment horizontal="center" vertical="center"/>
    </xf>
    <xf numFmtId="6" fontId="15" fillId="11" borderId="42" xfId="0" applyNumberFormat="1" applyFont="1" applyFill="1" applyBorder="1" applyAlignment="1">
      <alignment horizontal="center" vertical="center"/>
    </xf>
    <xf numFmtId="6" fontId="15" fillId="0" borderId="22" xfId="0" applyNumberFormat="1" applyFont="1" applyBorder="1" applyAlignment="1">
      <alignment horizontal="center"/>
    </xf>
    <xf numFmtId="6" fontId="15" fillId="0" borderId="20" xfId="0" applyNumberFormat="1" applyFont="1" applyBorder="1" applyAlignment="1">
      <alignment horizontal="center"/>
    </xf>
    <xf numFmtId="6" fontId="16" fillId="9" borderId="10" xfId="0" applyNumberFormat="1" applyFont="1" applyFill="1" applyBorder="1" applyAlignment="1">
      <alignment horizontal="center"/>
    </xf>
    <xf numFmtId="6" fontId="16" fillId="9" borderId="13" xfId="0" applyNumberFormat="1" applyFont="1" applyFill="1" applyBorder="1" applyAlignment="1">
      <alignment horizontal="center"/>
    </xf>
    <xf numFmtId="6" fontId="15" fillId="10" borderId="6" xfId="0" applyNumberFormat="1" applyFont="1" applyFill="1" applyBorder="1" applyAlignment="1">
      <alignment horizontal="center" vertical="center" wrapText="1"/>
    </xf>
    <xf numFmtId="3" fontId="15" fillId="0" borderId="18" xfId="0" applyNumberFormat="1" applyFont="1" applyBorder="1" applyAlignment="1">
      <alignment horizontal="center" vertical="center"/>
    </xf>
    <xf numFmtId="3" fontId="15" fillId="0" borderId="30" xfId="0" applyNumberFormat="1" applyFont="1" applyBorder="1" applyAlignment="1">
      <alignment horizontal="center" vertical="center"/>
    </xf>
    <xf numFmtId="3" fontId="15" fillId="0" borderId="11" xfId="0" applyNumberFormat="1" applyFont="1" applyBorder="1" applyAlignment="1">
      <alignment horizontal="center" vertical="center"/>
    </xf>
    <xf numFmtId="3" fontId="15" fillId="0" borderId="29" xfId="0" applyNumberFormat="1" applyFont="1" applyBorder="1" applyAlignment="1">
      <alignment horizontal="center" vertical="center"/>
    </xf>
    <xf numFmtId="3" fontId="15" fillId="0" borderId="2" xfId="0" applyNumberFormat="1" applyFont="1" applyBorder="1" applyAlignment="1">
      <alignment horizontal="center" vertical="center"/>
    </xf>
    <xf numFmtId="3" fontId="15" fillId="0" borderId="4" xfId="0" applyNumberFormat="1" applyFont="1" applyBorder="1" applyAlignment="1">
      <alignment horizontal="center" vertical="center"/>
    </xf>
    <xf numFmtId="3" fontId="15" fillId="0" borderId="3" xfId="0" applyNumberFormat="1" applyFont="1" applyBorder="1" applyAlignment="1">
      <alignment horizontal="center" vertical="center"/>
    </xf>
    <xf numFmtId="3" fontId="16" fillId="9" borderId="47" xfId="0" applyNumberFormat="1" applyFont="1" applyFill="1" applyBorder="1" applyAlignment="1">
      <alignment horizontal="center" vertical="center"/>
    </xf>
    <xf numFmtId="3" fontId="16" fillId="9" borderId="42" xfId="0" applyNumberFormat="1" applyFont="1" applyFill="1" applyBorder="1" applyAlignment="1">
      <alignment horizontal="center" vertical="center"/>
    </xf>
    <xf numFmtId="3" fontId="16" fillId="9" borderId="62" xfId="0" applyNumberFormat="1" applyFont="1" applyFill="1" applyBorder="1" applyAlignment="1">
      <alignment horizontal="center" vertical="center"/>
    </xf>
    <xf numFmtId="3" fontId="15" fillId="10" borderId="64" xfId="0" applyNumberFormat="1" applyFont="1" applyFill="1" applyBorder="1" applyAlignment="1">
      <alignment horizontal="center" vertical="center" wrapText="1"/>
    </xf>
    <xf numFmtId="3" fontId="15" fillId="10" borderId="9" xfId="0" applyNumberFormat="1" applyFont="1" applyFill="1" applyBorder="1" applyAlignment="1">
      <alignment horizontal="center" vertical="center" wrapText="1"/>
    </xf>
    <xf numFmtId="3" fontId="16" fillId="9" borderId="28" xfId="0" applyNumberFormat="1" applyFont="1" applyFill="1" applyBorder="1" applyAlignment="1">
      <alignment horizontal="center" vertical="center"/>
    </xf>
    <xf numFmtId="3" fontId="16" fillId="9" borderId="29" xfId="0" applyNumberFormat="1" applyFont="1" applyFill="1" applyBorder="1" applyAlignment="1">
      <alignment horizontal="center" vertical="center"/>
    </xf>
    <xf numFmtId="3" fontId="16" fillId="9" borderId="30" xfId="0" applyNumberFormat="1" applyFont="1" applyFill="1" applyBorder="1" applyAlignment="1">
      <alignment horizontal="center" vertical="center"/>
    </xf>
    <xf numFmtId="3" fontId="15" fillId="0" borderId="1" xfId="0" applyNumberFormat="1" applyFont="1" applyBorder="1" applyAlignment="1">
      <alignment horizontal="center" vertical="center"/>
    </xf>
    <xf numFmtId="3" fontId="15" fillId="0" borderId="46" xfId="0" applyNumberFormat="1" applyFont="1" applyBorder="1" applyAlignment="1">
      <alignment horizontal="center" vertical="center"/>
    </xf>
    <xf numFmtId="3" fontId="15" fillId="0" borderId="35"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6" fillId="9" borderId="39" xfId="0" applyNumberFormat="1" applyFont="1" applyFill="1" applyBorder="1" applyAlignment="1">
      <alignment horizontal="center" vertical="center"/>
    </xf>
    <xf numFmtId="3" fontId="16" fillId="9" borderId="48" xfId="0" applyNumberFormat="1" applyFont="1" applyFill="1" applyBorder="1" applyAlignment="1">
      <alignment horizontal="center" vertical="center"/>
    </xf>
    <xf numFmtId="3" fontId="15" fillId="0" borderId="25" xfId="0" applyNumberFormat="1" applyFont="1" applyBorder="1" applyAlignment="1">
      <alignment horizontal="center" vertical="center"/>
    </xf>
    <xf numFmtId="3" fontId="16" fillId="9" borderId="10" xfId="0" applyNumberFormat="1" applyFont="1" applyFill="1" applyBorder="1" applyAlignment="1">
      <alignment horizontal="center" vertical="center"/>
    </xf>
    <xf numFmtId="3" fontId="16" fillId="9" borderId="13" xfId="0" applyNumberFormat="1" applyFont="1" applyFill="1" applyBorder="1" applyAlignment="1">
      <alignment horizontal="center" vertical="center"/>
    </xf>
    <xf numFmtId="3" fontId="15" fillId="10" borderId="7" xfId="0" applyNumberFormat="1" applyFont="1" applyFill="1" applyBorder="1" applyAlignment="1">
      <alignment horizontal="center" vertical="center" wrapText="1"/>
    </xf>
    <xf numFmtId="166" fontId="15" fillId="0" borderId="61" xfId="0" applyNumberFormat="1" applyFont="1" applyBorder="1" applyAlignment="1">
      <alignment horizontal="center" vertical="center"/>
    </xf>
    <xf numFmtId="166" fontId="15" fillId="0" borderId="63" xfId="0" applyNumberFormat="1" applyFont="1" applyBorder="1" applyAlignment="1">
      <alignment horizontal="center" vertical="center"/>
    </xf>
    <xf numFmtId="166" fontId="15" fillId="0" borderId="22" xfId="0" applyNumberFormat="1" applyFont="1" applyBorder="1" applyAlignment="1">
      <alignment horizontal="center" vertical="center"/>
    </xf>
    <xf numFmtId="166" fontId="14" fillId="0" borderId="30" xfId="0" applyNumberFormat="1" applyFont="1" applyBorder="1" applyAlignment="1">
      <alignment horizontal="center"/>
    </xf>
    <xf numFmtId="166" fontId="15" fillId="0" borderId="28" xfId="0" applyNumberFormat="1" applyFont="1" applyBorder="1" applyAlignment="1">
      <alignment horizontal="center" vertical="center"/>
    </xf>
    <xf numFmtId="166" fontId="15" fillId="0" borderId="21" xfId="0" applyNumberFormat="1" applyFont="1" applyBorder="1" applyAlignment="1">
      <alignment horizontal="center" vertical="center"/>
    </xf>
    <xf numFmtId="166" fontId="15" fillId="0" borderId="59" xfId="0" applyNumberFormat="1" applyFont="1" applyBorder="1" applyAlignment="1">
      <alignment horizontal="center" vertical="center"/>
    </xf>
    <xf numFmtId="166" fontId="14" fillId="0" borderId="11" xfId="0" applyNumberFormat="1" applyFont="1" applyBorder="1" applyAlignment="1">
      <alignment horizontal="center"/>
    </xf>
    <xf numFmtId="166" fontId="14" fillId="0" borderId="63" xfId="0" applyNumberFormat="1" applyFont="1" applyBorder="1" applyAlignment="1">
      <alignment horizontal="center" vertical="center"/>
    </xf>
    <xf numFmtId="166" fontId="15" fillId="0" borderId="69" xfId="0" applyNumberFormat="1" applyFont="1" applyBorder="1" applyAlignment="1">
      <alignment horizontal="center" vertical="center"/>
    </xf>
    <xf numFmtId="166" fontId="15" fillId="0" borderId="40" xfId="0" applyNumberFormat="1" applyFont="1" applyBorder="1" applyAlignment="1">
      <alignment horizontal="center" vertical="center"/>
    </xf>
    <xf numFmtId="166" fontId="16" fillId="9" borderId="58" xfId="0" applyNumberFormat="1" applyFont="1" applyFill="1" applyBorder="1" applyAlignment="1">
      <alignment horizontal="center"/>
    </xf>
    <xf numFmtId="166" fontId="16" fillId="9" borderId="43" xfId="0" applyNumberFormat="1" applyFont="1" applyFill="1" applyBorder="1" applyAlignment="1">
      <alignment horizontal="center"/>
    </xf>
    <xf numFmtId="166" fontId="15" fillId="10" borderId="60" xfId="0" applyNumberFormat="1" applyFont="1" applyFill="1" applyBorder="1" applyAlignment="1">
      <alignment horizontal="center" vertical="center" wrapText="1"/>
    </xf>
    <xf numFmtId="166" fontId="15" fillId="10" borderId="7" xfId="0" applyNumberFormat="1" applyFont="1" applyFill="1" applyBorder="1" applyAlignment="1">
      <alignment horizontal="center" vertical="center" wrapText="1"/>
    </xf>
    <xf numFmtId="166" fontId="15" fillId="0" borderId="36" xfId="0" applyNumberFormat="1" applyFont="1" applyBorder="1" applyAlignment="1">
      <alignment horizontal="center" vertical="center"/>
    </xf>
    <xf numFmtId="166" fontId="16" fillId="9" borderId="25" xfId="0" applyNumberFormat="1" applyFont="1" applyFill="1" applyBorder="1" applyAlignment="1">
      <alignment horizontal="center"/>
    </xf>
    <xf numFmtId="166" fontId="16" fillId="9" borderId="27" xfId="0" applyNumberFormat="1" applyFont="1" applyFill="1" applyBorder="1" applyAlignment="1">
      <alignment horizontal="center"/>
    </xf>
    <xf numFmtId="166" fontId="15" fillId="0" borderId="22" xfId="0" applyNumberFormat="1" applyFont="1" applyBorder="1" applyAlignment="1">
      <alignment horizontal="center"/>
    </xf>
    <xf numFmtId="166" fontId="15" fillId="0" borderId="21" xfId="0" applyNumberFormat="1" applyFont="1" applyBorder="1" applyAlignment="1">
      <alignment horizontal="center"/>
    </xf>
    <xf numFmtId="166" fontId="16" fillId="9" borderId="10" xfId="0" applyNumberFormat="1" applyFont="1" applyFill="1" applyBorder="1" applyAlignment="1">
      <alignment horizontal="center"/>
    </xf>
    <xf numFmtId="166" fontId="15" fillId="10" borderId="6" xfId="0" applyNumberFormat="1" applyFont="1" applyFill="1" applyBorder="1" applyAlignment="1">
      <alignment horizontal="center" vertical="center" wrapText="1"/>
    </xf>
    <xf numFmtId="3" fontId="16" fillId="9" borderId="43" xfId="0" applyNumberFormat="1" applyFont="1" applyFill="1" applyBorder="1" applyAlignment="1">
      <alignment horizontal="center"/>
    </xf>
    <xf numFmtId="3" fontId="16" fillId="9" borderId="27" xfId="0" applyNumberFormat="1" applyFont="1" applyFill="1" applyBorder="1" applyAlignment="1">
      <alignment horizontal="center"/>
    </xf>
    <xf numFmtId="3" fontId="15" fillId="0" borderId="21" xfId="0" applyNumberFormat="1" applyFont="1" applyBorder="1" applyAlignment="1">
      <alignment horizontal="center"/>
    </xf>
    <xf numFmtId="3" fontId="16" fillId="9" borderId="62" xfId="0" applyNumberFormat="1" applyFont="1" applyFill="1" applyBorder="1" applyAlignment="1">
      <alignment horizontal="center"/>
    </xf>
    <xf numFmtId="166" fontId="15" fillId="0" borderId="10" xfId="0" applyNumberFormat="1" applyFont="1" applyBorder="1" applyAlignment="1">
      <alignment horizontal="center" vertical="center"/>
    </xf>
    <xf numFmtId="166" fontId="15" fillId="0" borderId="11" xfId="0" applyNumberFormat="1" applyFont="1" applyBorder="1" applyAlignment="1">
      <alignment horizontal="center" vertical="center"/>
    </xf>
    <xf numFmtId="166" fontId="15" fillId="0" borderId="6" xfId="0" applyNumberFormat="1" applyFont="1" applyBorder="1" applyAlignment="1">
      <alignment horizontal="center" vertical="center"/>
    </xf>
    <xf numFmtId="166" fontId="15" fillId="0" borderId="7" xfId="0" applyNumberFormat="1" applyFont="1" applyBorder="1" applyAlignment="1">
      <alignment horizontal="center" vertical="center"/>
    </xf>
    <xf numFmtId="166" fontId="16" fillId="9" borderId="66" xfId="0" applyNumberFormat="1" applyFont="1" applyFill="1" applyBorder="1" applyAlignment="1">
      <alignment horizontal="center"/>
    </xf>
    <xf numFmtId="166" fontId="15" fillId="10" borderId="36" xfId="0" applyNumberFormat="1" applyFont="1" applyFill="1" applyBorder="1" applyAlignment="1">
      <alignment horizontal="center" vertical="center" wrapText="1"/>
    </xf>
    <xf numFmtId="166" fontId="15" fillId="10" borderId="63" xfId="0" applyNumberFormat="1" applyFont="1" applyFill="1" applyBorder="1" applyAlignment="1">
      <alignment horizontal="center" vertical="center" wrapText="1"/>
    </xf>
    <xf numFmtId="166" fontId="0" fillId="0" borderId="23" xfId="0" applyNumberFormat="1" applyBorder="1" applyAlignment="1">
      <alignment horizontal="center"/>
    </xf>
    <xf numFmtId="166" fontId="0" fillId="0" borderId="66" xfId="0" applyNumberFormat="1" applyBorder="1" applyAlignment="1">
      <alignment horizontal="center"/>
    </xf>
    <xf numFmtId="166" fontId="0" fillId="2" borderId="36" xfId="0" applyNumberFormat="1" applyFill="1" applyBorder="1" applyAlignment="1">
      <alignment horizontal="center" vertical="center" wrapText="1"/>
    </xf>
    <xf numFmtId="166" fontId="0" fillId="2" borderId="63" xfId="0" applyNumberFormat="1" applyFill="1" applyBorder="1" applyAlignment="1">
      <alignment horizontal="center" vertical="center" wrapText="1"/>
    </xf>
    <xf numFmtId="166" fontId="16" fillId="9" borderId="2" xfId="0" applyNumberFormat="1" applyFont="1" applyFill="1" applyBorder="1" applyAlignment="1">
      <alignment horizontal="center"/>
    </xf>
    <xf numFmtId="0" fontId="19" fillId="0" borderId="0" xfId="5" applyFont="1"/>
    <xf numFmtId="0" fontId="18" fillId="0" borderId="0" xfId="5"/>
    <xf numFmtId="0" fontId="18" fillId="0" borderId="0" xfId="5" applyAlignment="1">
      <alignment horizontal="center"/>
    </xf>
    <xf numFmtId="0" fontId="18" fillId="0" borderId="0" xfId="5" applyAlignment="1">
      <alignment horizontal="center" vertical="center" wrapText="1"/>
    </xf>
    <xf numFmtId="0" fontId="21" fillId="13" borderId="72" xfId="5" applyFont="1" applyFill="1" applyBorder="1" applyAlignment="1">
      <alignment horizontal="center" vertical="center" wrapText="1"/>
    </xf>
    <xf numFmtId="0" fontId="21" fillId="13" borderId="73" xfId="5" applyFont="1" applyFill="1" applyBorder="1" applyAlignment="1">
      <alignment horizontal="center" vertical="center" wrapText="1"/>
    </xf>
    <xf numFmtId="0" fontId="21" fillId="13" borderId="74" xfId="5" applyFont="1" applyFill="1" applyBorder="1" applyAlignment="1">
      <alignment horizontal="center" vertical="center" wrapText="1"/>
    </xf>
    <xf numFmtId="0" fontId="21" fillId="4" borderId="75" xfId="0" applyFont="1" applyFill="1" applyBorder="1" applyAlignment="1">
      <alignment horizontal="center" vertical="center" wrapText="1"/>
    </xf>
    <xf numFmtId="0" fontId="21" fillId="4" borderId="76" xfId="0" applyFont="1" applyFill="1" applyBorder="1" applyAlignment="1">
      <alignment horizontal="center" vertical="center" wrapText="1"/>
    </xf>
    <xf numFmtId="0" fontId="22" fillId="13" borderId="73" xfId="5" applyFont="1" applyFill="1" applyBorder="1" applyAlignment="1">
      <alignment horizontal="center" vertical="center" wrapText="1"/>
    </xf>
    <xf numFmtId="0" fontId="22" fillId="13" borderId="77" xfId="5" applyFont="1" applyFill="1" applyBorder="1" applyAlignment="1">
      <alignment horizontal="center" vertical="center" wrapText="1"/>
    </xf>
    <xf numFmtId="0" fontId="21" fillId="13" borderId="78" xfId="5" applyFont="1" applyFill="1" applyBorder="1" applyAlignment="1">
      <alignment horizontal="center" vertical="center" wrapText="1"/>
    </xf>
    <xf numFmtId="0" fontId="21" fillId="13" borderId="79" xfId="5" applyFont="1" applyFill="1" applyBorder="1" applyAlignment="1">
      <alignment horizontal="center" vertical="center" wrapText="1"/>
    </xf>
    <xf numFmtId="0" fontId="22" fillId="13" borderId="79" xfId="5" applyFont="1" applyFill="1" applyBorder="1" applyAlignment="1">
      <alignment horizontal="center" vertical="center" wrapText="1"/>
    </xf>
    <xf numFmtId="0" fontId="22" fillId="13" borderId="79" xfId="5" quotePrefix="1" applyFont="1" applyFill="1" applyBorder="1" applyAlignment="1">
      <alignment horizontal="center" vertical="center" wrapText="1"/>
    </xf>
    <xf numFmtId="0" fontId="22" fillId="13" borderId="77" xfId="5" quotePrefix="1" applyFont="1" applyFill="1" applyBorder="1" applyAlignment="1">
      <alignment horizontal="center" vertical="center" wrapText="1"/>
    </xf>
    <xf numFmtId="0" fontId="21" fillId="5" borderId="78" xfId="5" applyFont="1" applyFill="1" applyBorder="1" applyAlignment="1">
      <alignment horizontal="center" vertical="center" wrapText="1"/>
    </xf>
    <xf numFmtId="0" fontId="21" fillId="5" borderId="79" xfId="5" applyFont="1" applyFill="1" applyBorder="1" applyAlignment="1">
      <alignment horizontal="center" vertical="center" wrapText="1"/>
    </xf>
    <xf numFmtId="0" fontId="21" fillId="5" borderId="79" xfId="5" quotePrefix="1" applyFont="1" applyFill="1" applyBorder="1" applyAlignment="1">
      <alignment horizontal="center" vertical="center" wrapText="1"/>
    </xf>
    <xf numFmtId="0" fontId="22" fillId="5" borderId="79" xfId="5" quotePrefix="1" applyFont="1" applyFill="1" applyBorder="1" applyAlignment="1">
      <alignment horizontal="center" vertical="center" wrapText="1"/>
    </xf>
    <xf numFmtId="0" fontId="22" fillId="5" borderId="77" xfId="5" applyFont="1" applyFill="1" applyBorder="1" applyAlignment="1">
      <alignment horizontal="center" vertical="center" wrapText="1"/>
    </xf>
    <xf numFmtId="164" fontId="0" fillId="0" borderId="0" xfId="0" applyNumberFormat="1"/>
    <xf numFmtId="0" fontId="21" fillId="0" borderId="78" xfId="5" applyFont="1" applyBorder="1" applyAlignment="1">
      <alignment horizontal="center"/>
    </xf>
    <xf numFmtId="0" fontId="21" fillId="0" borderId="79" xfId="5" applyFont="1" applyBorder="1" applyAlignment="1">
      <alignment horizontal="center"/>
    </xf>
    <xf numFmtId="164" fontId="21" fillId="0" borderId="79" xfId="1" applyNumberFormat="1" applyFont="1" applyFill="1" applyBorder="1" applyAlignment="1">
      <alignment horizontal="right"/>
    </xf>
    <xf numFmtId="164" fontId="21" fillId="0" borderId="79" xfId="1" applyNumberFormat="1" applyFont="1" applyBorder="1" applyAlignment="1">
      <alignment horizontal="right"/>
    </xf>
    <xf numFmtId="10" fontId="22" fillId="0" borderId="79" xfId="3" applyNumberFormat="1" applyFont="1" applyBorder="1" applyAlignment="1">
      <alignment horizontal="right"/>
    </xf>
    <xf numFmtId="3" fontId="22" fillId="0" borderId="80" xfId="5" applyNumberFormat="1" applyFont="1" applyBorder="1" applyAlignment="1">
      <alignment horizontal="center"/>
    </xf>
    <xf numFmtId="43" fontId="18" fillId="0" borderId="0" xfId="1" applyFont="1"/>
    <xf numFmtId="0" fontId="21" fillId="0" borderId="78" xfId="5" applyFont="1" applyBorder="1" applyAlignment="1">
      <alignment horizontal="right"/>
    </xf>
    <xf numFmtId="0" fontId="21" fillId="0" borderId="81" xfId="5" applyFont="1" applyBorder="1" applyAlignment="1">
      <alignment horizontal="center"/>
    </xf>
    <xf numFmtId="0" fontId="21" fillId="0" borderId="82" xfId="5" applyFont="1" applyBorder="1" applyAlignment="1">
      <alignment horizontal="center"/>
    </xf>
    <xf numFmtId="164" fontId="21" fillId="0" borderId="82" xfId="1" applyNumberFormat="1" applyFont="1" applyBorder="1" applyAlignment="1">
      <alignment horizontal="right"/>
    </xf>
    <xf numFmtId="10" fontId="21" fillId="0" borderId="82" xfId="1" applyNumberFormat="1" applyFont="1" applyFill="1" applyBorder="1" applyAlignment="1">
      <alignment horizontal="right"/>
    </xf>
    <xf numFmtId="164" fontId="21" fillId="0" borderId="82" xfId="1" applyNumberFormat="1" applyFont="1" applyFill="1" applyBorder="1" applyAlignment="1">
      <alignment horizontal="right"/>
    </xf>
    <xf numFmtId="10" fontId="22" fillId="0" borderId="82" xfId="1" applyNumberFormat="1" applyFont="1" applyFill="1" applyBorder="1" applyAlignment="1">
      <alignment horizontal="right"/>
    </xf>
    <xf numFmtId="3" fontId="22" fillId="0" borderId="83" xfId="5" applyNumberFormat="1" applyFont="1" applyBorder="1" applyAlignment="1">
      <alignment horizontal="center"/>
    </xf>
    <xf numFmtId="0" fontId="21" fillId="0" borderId="0" xfId="5" applyFont="1" applyAlignment="1">
      <alignment horizontal="right"/>
    </xf>
    <xf numFmtId="0" fontId="21" fillId="0" borderId="0" xfId="5" applyFont="1" applyAlignment="1">
      <alignment horizontal="center"/>
    </xf>
    <xf numFmtId="164" fontId="23" fillId="0" borderId="0" xfId="1" applyNumberFormat="1" applyFont="1" applyFill="1" applyBorder="1" applyAlignment="1">
      <alignment horizontal="center" vertical="center"/>
    </xf>
    <xf numFmtId="164" fontId="23" fillId="0" borderId="0" xfId="1" applyNumberFormat="1" applyFont="1" applyFill="1" applyBorder="1" applyAlignment="1">
      <alignment horizontal="center" vertical="center" wrapText="1"/>
    </xf>
    <xf numFmtId="164" fontId="23" fillId="0" borderId="0" xfId="1" applyNumberFormat="1" applyFont="1" applyFill="1" applyBorder="1" applyAlignment="1">
      <alignment horizontal="right"/>
    </xf>
    <xf numFmtId="0" fontId="24" fillId="0" borderId="0" xfId="0" applyFont="1" applyAlignment="1">
      <alignment horizontal="left" vertical="center" readingOrder="1"/>
    </xf>
    <xf numFmtId="0" fontId="25"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0" fillId="0" borderId="20" xfId="0" applyBorder="1" applyAlignment="1">
      <alignment wrapText="1"/>
    </xf>
    <xf numFmtId="3" fontId="0" fillId="0" borderId="20" xfId="0" applyNumberFormat="1" applyBorder="1"/>
    <xf numFmtId="164" fontId="0" fillId="0" borderId="20" xfId="1" applyNumberFormat="1" applyFont="1" applyBorder="1"/>
    <xf numFmtId="0" fontId="0" fillId="14" borderId="20" xfId="0" applyFill="1" applyBorder="1" applyAlignment="1">
      <alignment wrapText="1"/>
    </xf>
    <xf numFmtId="0" fontId="0" fillId="16" borderId="35" xfId="0" applyFill="1" applyBorder="1" applyAlignment="1" applyProtection="1">
      <alignment horizontal="center" vertical="center"/>
      <protection hidden="1"/>
    </xf>
    <xf numFmtId="0" fontId="0" fillId="17" borderId="20" xfId="0" applyFill="1" applyBorder="1" applyAlignment="1" applyProtection="1">
      <alignment horizontal="center" vertical="center" wrapText="1"/>
      <protection hidden="1"/>
    </xf>
    <xf numFmtId="0" fontId="0" fillId="20" borderId="20" xfId="0" applyFill="1" applyBorder="1" applyAlignment="1" applyProtection="1">
      <alignment horizontal="center" vertical="center"/>
      <protection hidden="1"/>
    </xf>
    <xf numFmtId="0" fontId="10" fillId="20" borderId="20" xfId="0" applyFont="1" applyFill="1" applyBorder="1" applyAlignment="1" applyProtection="1">
      <alignment horizontal="center" vertical="center"/>
      <protection hidden="1"/>
    </xf>
    <xf numFmtId="0" fontId="10" fillId="20" borderId="33" xfId="0" applyFont="1" applyFill="1" applyBorder="1" applyAlignment="1" applyProtection="1">
      <alignment horizontal="center" vertical="center"/>
      <protection hidden="1"/>
    </xf>
    <xf numFmtId="0" fontId="0" fillId="21" borderId="20" xfId="0" applyFill="1" applyBorder="1" applyAlignment="1" applyProtection="1">
      <alignment horizontal="center" vertical="center" wrapText="1"/>
      <protection hidden="1"/>
    </xf>
    <xf numFmtId="44" fontId="0" fillId="22" borderId="20" xfId="0" applyNumberFormat="1" applyFill="1" applyBorder="1" applyAlignment="1" applyProtection="1">
      <alignment horizontal="center" vertical="center" wrapText="1"/>
      <protection hidden="1"/>
    </xf>
    <xf numFmtId="0" fontId="10" fillId="23" borderId="20" xfId="0" applyFont="1" applyFill="1" applyBorder="1" applyAlignment="1" applyProtection="1">
      <alignment horizontal="center" vertical="center" wrapText="1"/>
      <protection hidden="1"/>
    </xf>
    <xf numFmtId="0" fontId="0" fillId="23"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0" fontId="0" fillId="0" borderId="35" xfId="0" applyBorder="1" applyProtection="1">
      <protection hidden="1"/>
    </xf>
    <xf numFmtId="44" fontId="0" fillId="0" borderId="20" xfId="2" applyFont="1" applyBorder="1" applyProtection="1">
      <protection hidden="1"/>
    </xf>
    <xf numFmtId="44" fontId="0" fillId="0" borderId="20" xfId="2" applyFont="1" applyBorder="1" applyProtection="1">
      <protection locked="0"/>
    </xf>
    <xf numFmtId="168" fontId="0" fillId="0" borderId="20" xfId="0" applyNumberFormat="1" applyBorder="1"/>
    <xf numFmtId="2" fontId="0" fillId="0" borderId="20" xfId="0" applyNumberFormat="1" applyBorder="1"/>
    <xf numFmtId="0" fontId="27" fillId="24" borderId="20" xfId="6" applyFont="1" applyFill="1" applyBorder="1" applyAlignment="1">
      <alignment horizontal="center"/>
    </xf>
    <xf numFmtId="49" fontId="0" fillId="0" borderId="20" xfId="0" applyNumberFormat="1" applyBorder="1"/>
    <xf numFmtId="0" fontId="27" fillId="24" borderId="33" xfId="6" applyFont="1" applyFill="1" applyBorder="1" applyAlignment="1">
      <alignment horizontal="center"/>
    </xf>
    <xf numFmtId="0" fontId="8" fillId="0" borderId="20" xfId="6" applyBorder="1"/>
    <xf numFmtId="3" fontId="0" fillId="0" borderId="35" xfId="0" applyNumberFormat="1" applyBorder="1" applyProtection="1">
      <protection hidden="1"/>
    </xf>
    <xf numFmtId="6" fontId="0" fillId="0" borderId="20" xfId="2" applyNumberFormat="1" applyFont="1" applyBorder="1" applyProtection="1">
      <protection hidden="1"/>
    </xf>
    <xf numFmtId="3" fontId="0" fillId="0" borderId="0" xfId="0" applyNumberFormat="1"/>
    <xf numFmtId="6" fontId="0" fillId="0" borderId="20" xfId="2" applyNumberFormat="1" applyFont="1" applyBorder="1" applyProtection="1">
      <protection locked="0"/>
    </xf>
    <xf numFmtId="164" fontId="3" fillId="3" borderId="35" xfId="1" applyNumberFormat="1" applyFont="1" applyFill="1" applyBorder="1" applyAlignment="1"/>
    <xf numFmtId="3" fontId="14" fillId="0" borderId="9"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3" fillId="0" borderId="9" xfId="0" applyNumberFormat="1" applyFont="1" applyBorder="1" applyAlignment="1">
      <alignment horizontal="center" vertical="center" wrapText="1" readingOrder="1"/>
    </xf>
    <xf numFmtId="3" fontId="15" fillId="0" borderId="9" xfId="0" applyNumberFormat="1" applyFont="1" applyBorder="1" applyAlignment="1">
      <alignment horizontal="center" vertical="center"/>
    </xf>
    <xf numFmtId="3" fontId="15" fillId="10" borderId="1" xfId="0" applyNumberFormat="1" applyFont="1" applyFill="1" applyBorder="1" applyAlignment="1">
      <alignment horizontal="center" vertical="center" wrapText="1"/>
    </xf>
    <xf numFmtId="3" fontId="15" fillId="0" borderId="84" xfId="0" applyNumberFormat="1" applyFont="1" applyBorder="1" applyAlignment="1">
      <alignment horizontal="center" vertical="center"/>
    </xf>
    <xf numFmtId="3" fontId="15" fillId="0" borderId="62" xfId="0" applyNumberFormat="1" applyFont="1" applyBorder="1" applyAlignment="1">
      <alignment horizontal="center" vertical="center"/>
    </xf>
    <xf numFmtId="3" fontId="16" fillId="9" borderId="15" xfId="0" applyNumberFormat="1" applyFont="1" applyFill="1" applyBorder="1" applyAlignment="1">
      <alignment horizontal="center" vertical="center"/>
    </xf>
    <xf numFmtId="164" fontId="3" fillId="6" borderId="62" xfId="1" applyNumberFormat="1" applyFont="1" applyFill="1" applyBorder="1" applyAlignment="1"/>
    <xf numFmtId="3" fontId="14" fillId="0" borderId="8" xfId="0" applyNumberFormat="1" applyFont="1" applyBorder="1" applyAlignment="1">
      <alignment horizontal="center" vertical="center"/>
    </xf>
    <xf numFmtId="3" fontId="13" fillId="0" borderId="8" xfId="0" applyNumberFormat="1" applyFont="1" applyBorder="1" applyAlignment="1">
      <alignment horizontal="center" vertical="center" wrapText="1" readingOrder="1"/>
    </xf>
    <xf numFmtId="3" fontId="16" fillId="9" borderId="85" xfId="0" applyNumberFormat="1" applyFont="1" applyFill="1" applyBorder="1" applyAlignment="1">
      <alignment horizontal="center" vertical="center"/>
    </xf>
    <xf numFmtId="3" fontId="15" fillId="10" borderId="46" xfId="0" applyNumberFormat="1" applyFont="1" applyFill="1" applyBorder="1" applyAlignment="1">
      <alignment horizontal="center" vertical="center" wrapText="1"/>
    </xf>
    <xf numFmtId="3" fontId="16" fillId="9" borderId="35" xfId="0" applyNumberFormat="1" applyFont="1" applyFill="1" applyBorder="1" applyAlignment="1">
      <alignment horizontal="center" vertical="center"/>
    </xf>
    <xf numFmtId="3" fontId="15" fillId="0" borderId="86" xfId="0" applyNumberFormat="1" applyFont="1" applyBorder="1" applyAlignment="1">
      <alignment horizontal="center" vertical="center"/>
    </xf>
    <xf numFmtId="0" fontId="0" fillId="5" borderId="33" xfId="0" applyFill="1" applyBorder="1" applyAlignment="1">
      <alignment horizontal="left" vertical="center" wrapText="1"/>
    </xf>
    <xf numFmtId="3" fontId="15" fillId="0" borderId="16" xfId="0" applyNumberFormat="1" applyFont="1" applyBorder="1" applyAlignment="1">
      <alignment horizontal="center" vertical="center"/>
    </xf>
    <xf numFmtId="9" fontId="15" fillId="0" borderId="19" xfId="0" applyNumberFormat="1" applyFont="1" applyBorder="1" applyAlignment="1">
      <alignment horizontal="center" vertical="center"/>
    </xf>
    <xf numFmtId="6" fontId="15" fillId="0" borderId="16" xfId="0" applyNumberFormat="1" applyFont="1" applyBorder="1" applyAlignment="1">
      <alignment horizontal="center" vertical="center"/>
    </xf>
    <xf numFmtId="6" fontId="15" fillId="0" borderId="18" xfId="0" applyNumberFormat="1" applyFont="1" applyBorder="1" applyAlignment="1">
      <alignment horizontal="center" vertical="center"/>
    </xf>
    <xf numFmtId="3" fontId="15" fillId="0" borderId="44"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16" fillId="9" borderId="6" xfId="0" applyNumberFormat="1" applyFont="1" applyFill="1" applyBorder="1" applyAlignment="1">
      <alignment horizontal="center"/>
    </xf>
    <xf numFmtId="3" fontId="16" fillId="9" borderId="8" xfId="0" applyNumberFormat="1" applyFont="1" applyFill="1" applyBorder="1" applyAlignment="1">
      <alignment horizontal="center"/>
    </xf>
    <xf numFmtId="0" fontId="16" fillId="9" borderId="7" xfId="0" applyFont="1" applyFill="1" applyBorder="1" applyAlignment="1">
      <alignment horizontal="center"/>
    </xf>
    <xf numFmtId="6" fontId="16" fillId="9" borderId="6" xfId="0" applyNumberFormat="1" applyFont="1" applyFill="1" applyBorder="1" applyAlignment="1">
      <alignment horizontal="center"/>
    </xf>
    <xf numFmtId="6" fontId="16" fillId="9" borderId="8" xfId="0" applyNumberFormat="1" applyFont="1" applyFill="1" applyBorder="1" applyAlignment="1">
      <alignment horizontal="center"/>
    </xf>
    <xf numFmtId="3" fontId="16" fillId="9" borderId="6"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3" fontId="16" fillId="9" borderId="9" xfId="0" applyNumberFormat="1" applyFont="1" applyFill="1" applyBorder="1" applyAlignment="1">
      <alignment horizontal="center" vertical="center"/>
    </xf>
    <xf numFmtId="0" fontId="7" fillId="2" borderId="7" xfId="0" applyFont="1" applyFill="1" applyBorder="1" applyAlignment="1">
      <alignment horizontal="center" vertical="center" wrapText="1"/>
    </xf>
    <xf numFmtId="0" fontId="28" fillId="7" borderId="22" xfId="0" applyFont="1" applyFill="1" applyBorder="1" applyAlignment="1">
      <alignment horizontal="center" vertical="center"/>
    </xf>
    <xf numFmtId="0" fontId="28" fillId="7" borderId="20" xfId="0" applyFont="1" applyFill="1" applyBorder="1" applyAlignment="1">
      <alignment horizontal="center" vertical="center"/>
    </xf>
    <xf numFmtId="0" fontId="28" fillId="7" borderId="21"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10" fontId="0" fillId="0" borderId="0" xfId="0" applyNumberFormat="1"/>
    <xf numFmtId="9" fontId="0" fillId="0" borderId="0" xfId="0" applyNumberFormat="1"/>
    <xf numFmtId="0" fontId="0" fillId="0" borderId="0" xfId="0" applyAlignment="1">
      <alignment wrapText="1"/>
    </xf>
    <xf numFmtId="0" fontId="0" fillId="0" borderId="87" xfId="0" applyBorder="1" applyAlignment="1">
      <alignment wrapText="1"/>
    </xf>
    <xf numFmtId="0" fontId="29" fillId="0" borderId="0" xfId="0" applyFont="1"/>
    <xf numFmtId="164" fontId="1" fillId="0" borderId="0" xfId="1" applyNumberFormat="1" applyFont="1" applyFill="1" applyBorder="1"/>
    <xf numFmtId="0" fontId="0" fillId="0" borderId="38" xfId="0" applyBorder="1" applyAlignment="1">
      <alignment wrapText="1"/>
    </xf>
    <xf numFmtId="0" fontId="0" fillId="5" borderId="38" xfId="0" applyFill="1" applyBorder="1" applyAlignment="1">
      <alignment wrapText="1"/>
    </xf>
    <xf numFmtId="9" fontId="1" fillId="0" borderId="0" xfId="3" applyFont="1" applyFill="1" applyBorder="1"/>
    <xf numFmtId="0" fontId="3" fillId="0" borderId="0" xfId="0" applyFont="1"/>
    <xf numFmtId="0" fontId="30" fillId="5" borderId="0" xfId="5" applyFont="1" applyFill="1"/>
    <xf numFmtId="0" fontId="32" fillId="0" borderId="0" xfId="7" applyFont="1"/>
    <xf numFmtId="0" fontId="31" fillId="0" borderId="0" xfId="7"/>
    <xf numFmtId="0" fontId="31" fillId="0" borderId="0" xfId="7" applyAlignment="1">
      <alignment vertical="top"/>
    </xf>
    <xf numFmtId="0" fontId="25" fillId="0" borderId="0" xfId="0" applyFont="1"/>
    <xf numFmtId="164" fontId="0" fillId="0" borderId="20" xfId="0" applyNumberFormat="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36" fillId="0" borderId="0" xfId="7" applyFont="1" applyAlignment="1">
      <alignment vertical="center"/>
    </xf>
    <xf numFmtId="0" fontId="36" fillId="0" borderId="26" xfId="7" applyFont="1" applyBorder="1" applyAlignment="1">
      <alignment horizontal="center" vertical="center"/>
    </xf>
    <xf numFmtId="0" fontId="36" fillId="0" borderId="0" xfId="7" applyFont="1" applyAlignment="1">
      <alignment horizontal="center" vertical="center"/>
    </xf>
    <xf numFmtId="168" fontId="0" fillId="0" borderId="0" xfId="0" applyNumberFormat="1" applyAlignment="1">
      <alignment wrapText="1"/>
    </xf>
    <xf numFmtId="168" fontId="0" fillId="0" borderId="0" xfId="0" applyNumberFormat="1"/>
    <xf numFmtId="168" fontId="7" fillId="2" borderId="16" xfId="0" applyNumberFormat="1" applyFont="1" applyFill="1" applyBorder="1" applyAlignment="1">
      <alignment horizontal="center" vertical="center" wrapText="1"/>
    </xf>
    <xf numFmtId="168" fontId="7" fillId="2" borderId="18" xfId="1" applyNumberFormat="1" applyFont="1" applyFill="1" applyBorder="1" applyAlignment="1">
      <alignment horizontal="center" vertical="center" wrapText="1"/>
    </xf>
    <xf numFmtId="168" fontId="7" fillId="2" borderId="19" xfId="1" applyNumberFormat="1" applyFont="1" applyFill="1" applyBorder="1" applyAlignment="1">
      <alignment horizontal="center" vertical="center" wrapText="1"/>
    </xf>
    <xf numFmtId="168" fontId="7" fillId="2" borderId="0" xfId="1" applyNumberFormat="1" applyFont="1" applyFill="1" applyBorder="1" applyAlignment="1">
      <alignment horizontal="center" vertical="center" wrapText="1"/>
    </xf>
    <xf numFmtId="168" fontId="0" fillId="0" borderId="20" xfId="3" applyNumberFormat="1" applyFont="1" applyBorder="1" applyAlignment="1">
      <alignment horizontal="center" vertical="center"/>
    </xf>
    <xf numFmtId="166" fontId="3" fillId="3" borderId="39" xfId="1" applyNumberFormat="1" applyFont="1" applyFill="1" applyBorder="1" applyAlignment="1">
      <alignment horizontal="center"/>
    </xf>
    <xf numFmtId="166" fontId="3" fillId="3" borderId="43" xfId="1" applyNumberFormat="1" applyFont="1" applyFill="1" applyBorder="1" applyAlignment="1">
      <alignment horizontal="center"/>
    </xf>
    <xf numFmtId="3" fontId="15" fillId="0" borderId="24" xfId="0" applyNumberFormat="1" applyFont="1" applyBorder="1" applyAlignment="1">
      <alignment horizontal="center"/>
    </xf>
    <xf numFmtId="3" fontId="15" fillId="0" borderId="7" xfId="0" applyNumberFormat="1" applyFont="1" applyBorder="1" applyAlignment="1">
      <alignment horizontal="center"/>
    </xf>
    <xf numFmtId="3" fontId="15" fillId="0" borderId="11" xfId="0" applyNumberFormat="1" applyFont="1" applyBorder="1" applyAlignment="1">
      <alignment horizontal="center"/>
    </xf>
    <xf numFmtId="3" fontId="15" fillId="10" borderId="63" xfId="0" applyNumberFormat="1" applyFont="1" applyFill="1" applyBorder="1" applyAlignment="1">
      <alignment horizontal="center" vertical="center" wrapText="1"/>
    </xf>
    <xf numFmtId="3" fontId="15"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39"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20" xfId="3" applyFont="1" applyBorder="1" applyAlignment="1">
      <alignment horizontal="center" vertical="center"/>
    </xf>
    <xf numFmtId="9" fontId="0" fillId="14" borderId="20" xfId="3" applyFont="1" applyFill="1" applyBorder="1" applyAlignment="1">
      <alignment horizontal="center" vertical="center"/>
    </xf>
    <xf numFmtId="166" fontId="0" fillId="0" borderId="20" xfId="2" applyNumberFormat="1" applyFont="1" applyBorder="1" applyAlignment="1">
      <alignment horizontal="center" vertical="center"/>
    </xf>
    <xf numFmtId="166" fontId="0" fillId="14" borderId="20" xfId="2" applyNumberFormat="1" applyFont="1" applyFill="1" applyBorder="1" applyAlignment="1">
      <alignment horizontal="center" vertical="center"/>
    </xf>
    <xf numFmtId="3" fontId="10" fillId="0" borderId="20" xfId="0" applyNumberFormat="1" applyFont="1" applyBorder="1" applyAlignment="1">
      <alignment horizontal="center"/>
    </xf>
    <xf numFmtId="0" fontId="38" fillId="0" borderId="0" xfId="0" applyFont="1"/>
    <xf numFmtId="0" fontId="37" fillId="26" borderId="20" xfId="0" applyFont="1" applyFill="1" applyBorder="1" applyAlignment="1">
      <alignment horizontal="center" vertical="center" wrapText="1"/>
    </xf>
    <xf numFmtId="3" fontId="0" fillId="0" borderId="20" xfId="0" applyNumberFormat="1" applyBorder="1" applyAlignment="1">
      <alignment horizontal="center"/>
    </xf>
    <xf numFmtId="9" fontId="0" fillId="5" borderId="20" xfId="3" applyFont="1" applyFill="1" applyBorder="1" applyAlignment="1">
      <alignment horizontal="center" vertical="center"/>
    </xf>
    <xf numFmtId="0" fontId="0" fillId="0" borderId="0" xfId="0" applyAlignment="1">
      <alignment horizontal="center" vertical="center"/>
    </xf>
    <xf numFmtId="3" fontId="0" fillId="0" borderId="20" xfId="1" applyNumberFormat="1" applyFont="1" applyBorder="1" applyAlignment="1">
      <alignment horizontal="center" vertical="center"/>
    </xf>
    <xf numFmtId="3" fontId="0" fillId="4" borderId="20"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40"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3" fontId="41" fillId="0" borderId="52" xfId="0" applyNumberFormat="1" applyFont="1" applyBorder="1" applyAlignment="1">
      <alignment horizontal="center" vertical="center"/>
    </xf>
    <xf numFmtId="3" fontId="41" fillId="0" borderId="62" xfId="0" applyNumberFormat="1" applyFont="1" applyBorder="1" applyAlignment="1">
      <alignment horizontal="center" vertical="center"/>
    </xf>
    <xf numFmtId="0" fontId="41" fillId="0" borderId="62" xfId="0" applyFont="1" applyBorder="1" applyAlignment="1">
      <alignment horizontal="center" vertical="center"/>
    </xf>
    <xf numFmtId="9" fontId="0" fillId="0" borderId="20" xfId="3" applyFont="1" applyBorder="1" applyAlignment="1">
      <alignment horizontal="center" wrapText="1"/>
    </xf>
    <xf numFmtId="0" fontId="0" fillId="25" borderId="20" xfId="0" applyFill="1" applyBorder="1" applyAlignment="1">
      <alignment horizontal="center" wrapText="1"/>
    </xf>
    <xf numFmtId="9" fontId="0" fillId="25" borderId="20" xfId="3" applyFont="1" applyFill="1" applyBorder="1" applyAlignment="1">
      <alignment horizontal="center" wrapText="1"/>
    </xf>
    <xf numFmtId="3" fontId="0" fillId="0" borderId="35" xfId="1" applyNumberFormat="1" applyFont="1" applyBorder="1" applyAlignment="1">
      <alignment horizontal="center" wrapText="1"/>
    </xf>
    <xf numFmtId="3" fontId="0" fillId="0" borderId="20" xfId="0" applyNumberFormat="1" applyBorder="1" applyAlignment="1">
      <alignment horizontal="center" wrapText="1"/>
    </xf>
    <xf numFmtId="3" fontId="0" fillId="25" borderId="20" xfId="0" applyNumberFormat="1" applyFill="1" applyBorder="1" applyAlignment="1">
      <alignment horizontal="center" wrapText="1"/>
    </xf>
    <xf numFmtId="3" fontId="0" fillId="25" borderId="20" xfId="3" applyNumberFormat="1" applyFont="1" applyFill="1" applyBorder="1" applyAlignment="1">
      <alignment horizontal="center" wrapText="1"/>
    </xf>
    <xf numFmtId="3" fontId="40" fillId="0" borderId="20" xfId="0" applyNumberFormat="1" applyFont="1" applyBorder="1" applyAlignment="1">
      <alignment vertical="center" wrapText="1"/>
    </xf>
    <xf numFmtId="3" fontId="10" fillId="0" borderId="20" xfId="0" applyNumberFormat="1" applyFont="1" applyBorder="1"/>
    <xf numFmtId="3" fontId="39" fillId="0" borderId="20" xfId="0" applyNumberFormat="1" applyFont="1" applyBorder="1" applyAlignment="1">
      <alignment horizontal="center" vertical="center"/>
    </xf>
    <xf numFmtId="3" fontId="40" fillId="0" borderId="20" xfId="0" applyNumberFormat="1" applyFont="1" applyBorder="1" applyAlignment="1">
      <alignment vertical="center"/>
    </xf>
    <xf numFmtId="9" fontId="0" fillId="0" borderId="0" xfId="3" applyFont="1"/>
    <xf numFmtId="9" fontId="7" fillId="2" borderId="46" xfId="3" applyFont="1" applyFill="1" applyBorder="1" applyAlignment="1">
      <alignment horizontal="center" vertical="center" wrapText="1"/>
    </xf>
    <xf numFmtId="9" fontId="7" fillId="2" borderId="12" xfId="3" applyFont="1" applyFill="1" applyBorder="1" applyAlignment="1">
      <alignment horizontal="center" vertical="center" wrapText="1"/>
    </xf>
    <xf numFmtId="9" fontId="16" fillId="9" borderId="24" xfId="3" applyFont="1" applyFill="1" applyBorder="1" applyAlignment="1">
      <alignment vertical="center"/>
    </xf>
    <xf numFmtId="9" fontId="15" fillId="11" borderId="53" xfId="3" applyFont="1" applyFill="1" applyBorder="1" applyAlignment="1">
      <alignment horizontal="center" vertical="center"/>
    </xf>
    <xf numFmtId="9" fontId="15" fillId="11" borderId="20" xfId="3" applyFont="1" applyFill="1" applyBorder="1" applyAlignment="1">
      <alignment horizontal="center" vertical="center"/>
    </xf>
    <xf numFmtId="9" fontId="15" fillId="0" borderId="53" xfId="3" applyFont="1" applyBorder="1" applyAlignment="1">
      <alignment horizontal="center" vertical="center"/>
    </xf>
    <xf numFmtId="9" fontId="15" fillId="0" borderId="20" xfId="3" applyFont="1" applyBorder="1" applyAlignment="1">
      <alignment horizontal="center" vertical="center"/>
    </xf>
    <xf numFmtId="9" fontId="15" fillId="0" borderId="24" xfId="3" applyFont="1" applyBorder="1" applyAlignment="1">
      <alignment horizontal="center" vertical="center"/>
    </xf>
    <xf numFmtId="9" fontId="16" fillId="9" borderId="42" xfId="3" applyFont="1" applyFill="1" applyBorder="1" applyAlignment="1">
      <alignment horizontal="center" vertical="center"/>
    </xf>
    <xf numFmtId="9" fontId="15" fillId="10" borderId="8" xfId="3" applyFont="1" applyFill="1" applyBorder="1" applyAlignment="1">
      <alignment horizontal="center" vertical="center" wrapText="1"/>
    </xf>
    <xf numFmtId="9" fontId="16" fillId="9" borderId="20" xfId="3" applyFont="1" applyFill="1" applyBorder="1" applyAlignment="1">
      <alignment horizontal="center" vertical="center"/>
    </xf>
    <xf numFmtId="9" fontId="15" fillId="0" borderId="8" xfId="3" applyFont="1" applyBorder="1" applyAlignment="1">
      <alignment horizontal="center" vertical="center"/>
    </xf>
    <xf numFmtId="9" fontId="15" fillId="0" borderId="13" xfId="3" applyFont="1" applyBorder="1" applyAlignment="1">
      <alignment horizontal="center" vertical="center"/>
    </xf>
    <xf numFmtId="9" fontId="15" fillId="10" borderId="53" xfId="3" applyFont="1" applyFill="1" applyBorder="1" applyAlignment="1">
      <alignment horizontal="center" vertical="center" wrapText="1"/>
    </xf>
    <xf numFmtId="9" fontId="15" fillId="11" borderId="8" xfId="3" applyFont="1" applyFill="1" applyBorder="1" applyAlignment="1">
      <alignment horizontal="center" vertical="center"/>
    </xf>
    <xf numFmtId="9" fontId="15" fillId="11" borderId="26" xfId="3" applyFont="1" applyFill="1" applyBorder="1" applyAlignment="1">
      <alignment horizontal="center" vertical="center"/>
    </xf>
    <xf numFmtId="9" fontId="15" fillId="11" borderId="42" xfId="3" applyFont="1" applyFill="1" applyBorder="1" applyAlignment="1">
      <alignment horizontal="center" vertical="center"/>
    </xf>
    <xf numFmtId="9" fontId="15" fillId="0" borderId="18" xfId="3" applyFont="1" applyFill="1" applyBorder="1" applyAlignment="1">
      <alignment horizontal="center" vertical="center"/>
    </xf>
    <xf numFmtId="9" fontId="16" fillId="9" borderId="8" xfId="3" applyFont="1" applyFill="1" applyBorder="1" applyAlignment="1">
      <alignment horizontal="center" vertical="center"/>
    </xf>
    <xf numFmtId="9" fontId="16" fillId="9" borderId="13" xfId="3" applyFont="1" applyFill="1" applyBorder="1" applyAlignment="1">
      <alignment horizontal="center" vertical="center"/>
    </xf>
    <xf numFmtId="9" fontId="3" fillId="6" borderId="42" xfId="3" applyFont="1" applyFill="1" applyBorder="1" applyAlignment="1"/>
    <xf numFmtId="9" fontId="3" fillId="3" borderId="13" xfId="3" applyFont="1" applyFill="1" applyBorder="1" applyAlignment="1">
      <alignment horizontal="center" vertical="center"/>
    </xf>
    <xf numFmtId="9" fontId="2" fillId="0" borderId="0" xfId="3" applyFont="1"/>
    <xf numFmtId="3" fontId="0" fillId="0" borderId="35" xfId="0" applyNumberFormat="1" applyBorder="1" applyAlignment="1">
      <alignment horizontal="center" wrapText="1"/>
    </xf>
    <xf numFmtId="9" fontId="7" fillId="0" borderId="0" xfId="3" applyFont="1" applyFill="1" applyBorder="1" applyAlignment="1">
      <alignment horizontal="center" vertical="center" wrapText="1"/>
    </xf>
    <xf numFmtId="9" fontId="10" fillId="0" borderId="20" xfId="3" applyFont="1" applyBorder="1" applyAlignment="1">
      <alignment horizontal="center"/>
    </xf>
    <xf numFmtId="9" fontId="0" fillId="0" borderId="0" xfId="3" applyFont="1" applyAlignment="1">
      <alignment wrapText="1"/>
    </xf>
    <xf numFmtId="10" fontId="42" fillId="0" borderId="62" xfId="0" applyNumberFormat="1" applyFont="1" applyBorder="1" applyAlignment="1">
      <alignment horizontal="center" vertical="center"/>
    </xf>
    <xf numFmtId="9" fontId="42" fillId="0" borderId="62" xfId="0" applyNumberFormat="1" applyFont="1" applyBorder="1" applyAlignment="1">
      <alignment horizontal="center" vertical="center"/>
    </xf>
    <xf numFmtId="3" fontId="0" fillId="0" borderId="35" xfId="1" applyNumberFormat="1" applyFont="1" applyFill="1" applyBorder="1" applyAlignment="1">
      <alignment horizontal="center" wrapText="1"/>
    </xf>
    <xf numFmtId="0" fontId="31" fillId="0" borderId="20" xfId="7" applyBorder="1" applyAlignment="1">
      <alignment horizontal="center" vertical="center"/>
    </xf>
    <xf numFmtId="3" fontId="31" fillId="0" borderId="20" xfId="7" applyNumberFormat="1" applyBorder="1" applyAlignment="1">
      <alignment horizontal="center" vertical="center"/>
    </xf>
    <xf numFmtId="166" fontId="0" fillId="0" borderId="0" xfId="0" applyNumberFormat="1"/>
    <xf numFmtId="6" fontId="0" fillId="0" borderId="0" xfId="0" applyNumberFormat="1"/>
    <xf numFmtId="3" fontId="0" fillId="0" borderId="20" xfId="1" applyNumberFormat="1" applyFont="1" applyFill="1" applyBorder="1" applyAlignment="1">
      <alignment horizontal="center" vertical="center"/>
    </xf>
    <xf numFmtId="0" fontId="44" fillId="2" borderId="31" xfId="0" applyFont="1" applyFill="1" applyBorder="1" applyAlignment="1">
      <alignment horizontal="center" vertical="center" wrapText="1"/>
    </xf>
    <xf numFmtId="9" fontId="1" fillId="0" borderId="20" xfId="3" applyFont="1" applyFill="1" applyBorder="1" applyAlignment="1">
      <alignment horizontal="center" vertical="center"/>
    </xf>
    <xf numFmtId="0" fontId="0" fillId="0" borderId="18" xfId="0" applyBorder="1"/>
    <xf numFmtId="0" fontId="45" fillId="2" borderId="65" xfId="0" applyFont="1" applyFill="1" applyBorder="1" applyAlignment="1">
      <alignment horizontal="center" vertical="center" wrapText="1"/>
    </xf>
    <xf numFmtId="0" fontId="45" fillId="2" borderId="20" xfId="0" applyFont="1" applyFill="1" applyBorder="1" applyAlignment="1">
      <alignment horizontal="center" vertical="center" wrapText="1"/>
    </xf>
    <xf numFmtId="164" fontId="45" fillId="2" borderId="20" xfId="1" applyNumberFormat="1" applyFont="1" applyFill="1" applyBorder="1" applyAlignment="1">
      <alignment horizontal="center" vertical="center" wrapText="1"/>
    </xf>
    <xf numFmtId="0" fontId="1" fillId="0" borderId="0" xfId="0" applyFont="1" applyAlignment="1">
      <alignment vertical="top"/>
    </xf>
    <xf numFmtId="0" fontId="1" fillId="0" borderId="61" xfId="0" applyFont="1" applyBorder="1" applyAlignment="1">
      <alignment vertical="top"/>
    </xf>
    <xf numFmtId="0" fontId="1" fillId="0" borderId="45" xfId="0" applyFont="1" applyBorder="1" applyAlignment="1">
      <alignmen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15" borderId="59" xfId="0" applyFont="1" applyFill="1" applyBorder="1" applyAlignment="1">
      <alignment vertical="top"/>
    </xf>
    <xf numFmtId="0" fontId="1" fillId="15" borderId="59" xfId="0" applyFont="1" applyFill="1" applyBorder="1" applyAlignment="1">
      <alignment vertical="top"/>
    </xf>
    <xf numFmtId="0" fontId="1" fillId="15" borderId="44" xfId="0" applyFont="1" applyFill="1" applyBorder="1" applyAlignment="1">
      <alignment vertical="top"/>
    </xf>
    <xf numFmtId="0" fontId="1" fillId="0" borderId="59" xfId="0" applyFont="1" applyBorder="1" applyAlignment="1">
      <alignment vertical="top"/>
    </xf>
    <xf numFmtId="42" fontId="1" fillId="0" borderId="59" xfId="0" applyNumberFormat="1" applyFont="1" applyBorder="1" applyAlignment="1">
      <alignment vertical="top"/>
    </xf>
    <xf numFmtId="42" fontId="1" fillId="0" borderId="44" xfId="0" applyNumberFormat="1" applyFont="1" applyBorder="1" applyAlignment="1">
      <alignment vertical="top"/>
    </xf>
    <xf numFmtId="0" fontId="3" fillId="0" borderId="29" xfId="0" applyFont="1" applyBorder="1" applyAlignment="1">
      <alignment vertical="top"/>
    </xf>
    <xf numFmtId="42" fontId="3" fillId="0" borderId="28" xfId="0" applyNumberFormat="1" applyFont="1" applyBorder="1" applyAlignment="1">
      <alignment vertical="top"/>
    </xf>
    <xf numFmtId="42" fontId="3" fillId="0" borderId="29" xfId="0" applyNumberFormat="1" applyFont="1" applyBorder="1" applyAlignment="1">
      <alignment vertical="top"/>
    </xf>
    <xf numFmtId="42" fontId="3" fillId="0" borderId="30" xfId="0" applyNumberFormat="1" applyFont="1" applyBorder="1" applyAlignment="1">
      <alignment vertical="top"/>
    </xf>
    <xf numFmtId="169" fontId="3" fillId="0" borderId="28" xfId="3" applyNumberFormat="1" applyFont="1" applyBorder="1" applyAlignment="1">
      <alignment vertical="top"/>
    </xf>
    <xf numFmtId="169" fontId="3" fillId="0" borderId="29" xfId="0" applyNumberFormat="1" applyFont="1" applyBorder="1" applyAlignment="1">
      <alignment vertical="top"/>
    </xf>
    <xf numFmtId="169" fontId="3" fillId="0" borderId="30" xfId="0" applyNumberFormat="1" applyFont="1" applyBorder="1" applyAlignment="1">
      <alignment vertical="top"/>
    </xf>
    <xf numFmtId="0" fontId="1" fillId="0" borderId="44" xfId="0" applyFont="1" applyBorder="1" applyAlignment="1">
      <alignment vertical="top"/>
    </xf>
    <xf numFmtId="169" fontId="3" fillId="0" borderId="59" xfId="3" applyNumberFormat="1" applyFont="1" applyBorder="1" applyAlignment="1">
      <alignment vertical="top"/>
    </xf>
    <xf numFmtId="169" fontId="3" fillId="0" borderId="44" xfId="0" applyNumberFormat="1" applyFont="1" applyBorder="1" applyAlignment="1">
      <alignment vertical="top"/>
    </xf>
    <xf numFmtId="0" fontId="0" fillId="0" borderId="59" xfId="0" applyBorder="1" applyAlignment="1">
      <alignment vertical="top"/>
    </xf>
    <xf numFmtId="0" fontId="1" fillId="0" borderId="58" xfId="0" applyFont="1" applyBorder="1" applyAlignment="1">
      <alignment vertical="top"/>
    </xf>
    <xf numFmtId="0" fontId="3" fillId="0" borderId="47" xfId="0" applyFont="1" applyBorder="1" applyAlignment="1">
      <alignment vertical="top"/>
    </xf>
    <xf numFmtId="169" fontId="3" fillId="0" borderId="69" xfId="3" applyNumberFormat="1" applyFont="1" applyBorder="1" applyAlignment="1">
      <alignment vertical="top"/>
    </xf>
    <xf numFmtId="169" fontId="3" fillId="0" borderId="88" xfId="0" applyNumberFormat="1" applyFont="1" applyBorder="1" applyAlignment="1">
      <alignment vertical="top"/>
    </xf>
    <xf numFmtId="169" fontId="3" fillId="0" borderId="15" xfId="0" applyNumberFormat="1" applyFont="1" applyBorder="1" applyAlignment="1">
      <alignment vertical="top"/>
    </xf>
    <xf numFmtId="0" fontId="12" fillId="0" borderId="0" xfId="0" applyFont="1" applyAlignment="1">
      <alignment vertical="top"/>
    </xf>
    <xf numFmtId="0" fontId="12" fillId="0" borderId="0" xfId="0" applyFont="1"/>
    <xf numFmtId="166" fontId="0" fillId="0" borderId="35" xfId="0" applyNumberFormat="1" applyBorder="1" applyAlignment="1">
      <alignment horizontal="center" wrapText="1"/>
    </xf>
    <xf numFmtId="0" fontId="5" fillId="0" borderId="0" xfId="0" applyFont="1" applyAlignment="1">
      <alignment horizontal="left" vertical="center"/>
    </xf>
    <xf numFmtId="164" fontId="1" fillId="0" borderId="20" xfId="1" applyNumberFormat="1" applyFont="1" applyFill="1" applyBorder="1"/>
    <xf numFmtId="0" fontId="1" fillId="15" borderId="0" xfId="0" applyFont="1" applyFill="1" applyAlignment="1">
      <alignment vertical="top"/>
    </xf>
    <xf numFmtId="42" fontId="1" fillId="0" borderId="0" xfId="0" applyNumberFormat="1" applyFont="1" applyAlignment="1">
      <alignment vertical="top"/>
    </xf>
    <xf numFmtId="0" fontId="3" fillId="0" borderId="0" xfId="0" applyFont="1" applyAlignment="1">
      <alignment vertical="top"/>
    </xf>
    <xf numFmtId="169" fontId="3" fillId="0" borderId="0" xfId="0" applyNumberFormat="1" applyFont="1" applyAlignment="1">
      <alignment vertical="top"/>
    </xf>
    <xf numFmtId="170" fontId="3" fillId="0" borderId="0" xfId="0" applyNumberFormat="1" applyFont="1" applyAlignment="1">
      <alignment horizontal="center" vertical="top"/>
    </xf>
    <xf numFmtId="0" fontId="0" fillId="0" borderId="0" xfId="0" applyAlignment="1">
      <alignment vertical="top"/>
    </xf>
    <xf numFmtId="3" fontId="0" fillId="0" borderId="20" xfId="0" applyNumberFormat="1" applyBorder="1" applyAlignment="1">
      <alignment horizontal="right"/>
    </xf>
    <xf numFmtId="3" fontId="17" fillId="4" borderId="0" xfId="0" applyNumberFormat="1" applyFont="1" applyFill="1" applyAlignment="1">
      <alignment horizontal="left"/>
    </xf>
    <xf numFmtId="3" fontId="39" fillId="0" borderId="20" xfId="0" applyNumberFormat="1" applyFont="1" applyBorder="1" applyAlignment="1">
      <alignment horizontal="center" vertical="center"/>
    </xf>
    <xf numFmtId="0" fontId="17" fillId="4" borderId="0" xfId="0" applyFont="1" applyFill="1" applyAlignment="1">
      <alignment horizontal="left"/>
    </xf>
    <xf numFmtId="3" fontId="39" fillId="0" borderId="20" xfId="0" applyNumberFormat="1" applyFont="1" applyBorder="1" applyAlignment="1">
      <alignment horizontal="left" vertical="center"/>
    </xf>
    <xf numFmtId="3" fontId="10" fillId="0" borderId="20" xfId="0" applyNumberFormat="1" applyFont="1" applyBorder="1" applyAlignment="1"/>
    <xf numFmtId="3" fontId="10" fillId="0" borderId="20" xfId="0" applyNumberFormat="1" applyFont="1" applyBorder="1" applyAlignment="1">
      <alignment horizontal="center"/>
    </xf>
    <xf numFmtId="0" fontId="7" fillId="2" borderId="65" xfId="0" applyFont="1" applyFill="1" applyBorder="1" applyAlignment="1">
      <alignment horizontal="center" vertical="center" wrapText="1"/>
    </xf>
    <xf numFmtId="0" fontId="7" fillId="2" borderId="49" xfId="0" applyFont="1" applyFill="1" applyBorder="1" applyAlignment="1">
      <alignment horizontal="center" vertical="center" wrapText="1"/>
    </xf>
    <xf numFmtId="168" fontId="7" fillId="2" borderId="20" xfId="0" applyNumberFormat="1"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20" fillId="2" borderId="61" xfId="5" applyFont="1" applyFill="1" applyBorder="1" applyAlignment="1">
      <alignment horizontal="center" vertical="center" wrapText="1"/>
    </xf>
    <xf numFmtId="0" fontId="0" fillId="2" borderId="45" xfId="0" applyFill="1" applyBorder="1" applyAlignment="1">
      <alignment wrapText="1"/>
    </xf>
    <xf numFmtId="0" fontId="0" fillId="2" borderId="1" xfId="0" applyFill="1" applyBorder="1" applyAlignment="1">
      <alignment wrapText="1"/>
    </xf>
    <xf numFmtId="0" fontId="0" fillId="2" borderId="58" xfId="0" applyFill="1" applyBorder="1" applyAlignment="1">
      <alignment wrapText="1"/>
    </xf>
    <xf numFmtId="0" fontId="0" fillId="2" borderId="47" xfId="0" applyFill="1" applyBorder="1" applyAlignment="1">
      <alignment wrapText="1"/>
    </xf>
    <xf numFmtId="0" fontId="0" fillId="2" borderId="62" xfId="0" applyFill="1" applyBorder="1" applyAlignment="1">
      <alignment wrapText="1"/>
    </xf>
    <xf numFmtId="0" fontId="34" fillId="0" borderId="0" xfId="7" applyFont="1" applyAlignment="1">
      <alignment horizontal="left" vertical="center" wrapText="1"/>
    </xf>
    <xf numFmtId="0" fontId="35" fillId="0" borderId="0" xfId="7" applyFont="1" applyAlignment="1">
      <alignment horizontal="left" vertical="top" wrapText="1"/>
    </xf>
    <xf numFmtId="0" fontId="31" fillId="0" borderId="0" xfId="7" applyAlignment="1">
      <alignment horizontal="left" wrapText="1"/>
    </xf>
    <xf numFmtId="0" fontId="36" fillId="0" borderId="20" xfId="7" applyFont="1" applyBorder="1" applyAlignment="1">
      <alignment horizontal="center" vertical="center"/>
    </xf>
    <xf numFmtId="0" fontId="5" fillId="0" borderId="0" xfId="0" applyFont="1" applyAlignment="1">
      <alignment horizontal="left" vertical="center"/>
    </xf>
    <xf numFmtId="0" fontId="0" fillId="16" borderId="29" xfId="0" applyFill="1" applyBorder="1" applyAlignment="1" applyProtection="1">
      <alignment horizontal="center" vertical="center"/>
      <protection hidden="1"/>
    </xf>
    <xf numFmtId="0" fontId="0" fillId="16" borderId="35" xfId="0" applyFill="1" applyBorder="1" applyAlignment="1" applyProtection="1">
      <alignment horizontal="center" vertical="center"/>
      <protection hidden="1"/>
    </xf>
    <xf numFmtId="0" fontId="0" fillId="18" borderId="38" xfId="0" applyFill="1" applyBorder="1" applyAlignment="1" applyProtection="1">
      <alignment horizontal="center" vertical="center"/>
      <protection hidden="1"/>
    </xf>
    <xf numFmtId="0" fontId="0" fillId="18" borderId="29" xfId="0" applyFill="1" applyBorder="1" applyAlignment="1" applyProtection="1">
      <alignment horizontal="center" vertical="center"/>
      <protection hidden="1"/>
    </xf>
    <xf numFmtId="0" fontId="0" fillId="18" borderId="35" xfId="0" applyFill="1" applyBorder="1" applyAlignment="1" applyProtection="1">
      <alignment horizontal="center" vertical="center"/>
      <protection hidden="1"/>
    </xf>
    <xf numFmtId="0" fontId="0" fillId="19" borderId="38" xfId="0" applyFill="1" applyBorder="1" applyAlignment="1" applyProtection="1">
      <alignment horizontal="center" vertical="center" wrapText="1"/>
      <protection hidden="1"/>
    </xf>
    <xf numFmtId="0" fontId="0" fillId="19" borderId="29" xfId="0" applyFill="1" applyBorder="1" applyAlignment="1" applyProtection="1">
      <alignment horizontal="center" vertical="center" wrapText="1"/>
      <protection hidden="1"/>
    </xf>
    <xf numFmtId="0" fontId="0" fillId="19" borderId="35" xfId="0" applyFill="1" applyBorder="1" applyAlignment="1" applyProtection="1">
      <alignment horizontal="center" vertical="center" wrapText="1"/>
      <protection hidden="1"/>
    </xf>
  </cellXfs>
  <cellStyles count="8">
    <cellStyle name="Comma" xfId="1" builtinId="3"/>
    <cellStyle name="Currency" xfId="2" builtinId="4"/>
    <cellStyle name="Normal" xfId="0" builtinId="0"/>
    <cellStyle name="Normal 10 2" xfId="4" xr:uid="{00000000-0005-0000-0000-000003000000}"/>
    <cellStyle name="Normal 2" xfId="7" xr:uid="{00000000-0005-0000-0000-000004000000}"/>
    <cellStyle name="Normal_Lookup Sheet" xfId="6" xr:uid="{00000000-0005-0000-0000-000005000000}"/>
    <cellStyle name="Normal_Revised Exhibit 1_021810_Eberts" xfId="5" xr:uid="{00000000-0005-0000-0000-000006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'Tables 2-6'!$I$1:$J$1</c:f>
              <c:strCache>
                <c:ptCount val="2"/>
                <c:pt idx="0">
                  <c:v>Annual Energy Savings</c:v>
                </c:pt>
                <c:pt idx="1">
                  <c:v>Expenditures</c:v>
                </c:pt>
              </c:strCache>
            </c:strRef>
          </c:cat>
          <c:val>
            <c:numRef>
              <c:f>'Tables 2-6'!$I$2:$J$2</c:f>
              <c:numCache>
                <c:formatCode>0%</c:formatCode>
                <c:ptCount val="2"/>
                <c:pt idx="0">
                  <c:v>0.65</c:v>
                </c:pt>
                <c:pt idx="1">
                  <c:v>0.36742278763793418</c:v>
                </c:pt>
              </c:numCache>
            </c:numRef>
          </c:val>
          <c:extLst>
            <c:ext xmlns:c16="http://schemas.microsoft.com/office/drawing/2014/chart" uri="{C3380CC4-5D6E-409C-BE32-E72D297353CC}">
              <c16:uniqueId val="{00000000-BB4A-4D88-81A2-6C38A33439A2}"/>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ax val="1.2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114558.28190999896</c:v>
                </c:pt>
                <c:pt idx="1">
                  <c:v>112199.28955242566</c:v>
                </c:pt>
              </c:numCache>
            </c:numRef>
          </c:val>
          <c:extLst>
            <c:ext xmlns:c16="http://schemas.microsoft.com/office/drawing/2014/chart" uri="{C3380CC4-5D6E-409C-BE32-E72D297353CC}">
              <c16:uniqueId val="{00000000-CC9B-4D35-AD49-F579EA637F66}"/>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pt idx="0">
                  <c:v>604772.13447001227</c:v>
                </c:pt>
                <c:pt idx="1">
                  <c:v>554328.2999299668</c:v>
                </c:pt>
              </c:numCache>
            </c:numRef>
          </c:val>
          <c:extLst>
            <c:ext xmlns:c16="http://schemas.microsoft.com/office/drawing/2014/chart" uri="{C3380CC4-5D6E-409C-BE32-E72D297353CC}">
              <c16:uniqueId val="{00000000-100D-45AF-B838-A25C41F4C027}"/>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732</xdr:colOff>
      <xdr:row>2</xdr:row>
      <xdr:rowOff>31506</xdr:rowOff>
    </xdr:from>
    <xdr:to>
      <xdr:col>14</xdr:col>
      <xdr:colOff>66675</xdr:colOff>
      <xdr:row>17</xdr:row>
      <xdr:rowOff>85725</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sheetPr>
  <dimension ref="B1:I6"/>
  <sheetViews>
    <sheetView tabSelected="1" zoomScaleNormal="100" workbookViewId="0">
      <selection activeCell="G7" sqref="G7"/>
    </sheetView>
  </sheetViews>
  <sheetFormatPr defaultRowHeight="14.5"/>
  <cols>
    <col min="2" max="9" width="18" customWidth="1"/>
  </cols>
  <sheetData>
    <row r="1" spans="2:9" ht="15" thickBot="1">
      <c r="B1" t="s">
        <v>0</v>
      </c>
    </row>
    <row r="2" spans="2:9" ht="48">
      <c r="B2" s="6" t="s">
        <v>1</v>
      </c>
      <c r="C2" s="16" t="s">
        <v>2</v>
      </c>
      <c r="D2" s="16" t="s">
        <v>3</v>
      </c>
      <c r="E2" s="16" t="s">
        <v>4</v>
      </c>
      <c r="F2" s="16" t="s">
        <v>5</v>
      </c>
      <c r="G2" s="16" t="s">
        <v>6</v>
      </c>
      <c r="H2" s="16" t="s">
        <v>7</v>
      </c>
      <c r="I2" s="430" t="s">
        <v>8</v>
      </c>
    </row>
    <row r="3" spans="2:9">
      <c r="B3" s="431" t="s">
        <v>9</v>
      </c>
      <c r="C3" s="432" t="s">
        <v>10</v>
      </c>
      <c r="D3" s="432" t="s">
        <v>11</v>
      </c>
      <c r="E3" s="432" t="s">
        <v>12</v>
      </c>
      <c r="F3" s="432" t="s">
        <v>13</v>
      </c>
      <c r="G3" s="432" t="s">
        <v>14</v>
      </c>
      <c r="H3" s="432" t="s">
        <v>15</v>
      </c>
      <c r="I3" s="433" t="s">
        <v>16</v>
      </c>
    </row>
    <row r="4" spans="2:9" ht="39.75" customHeight="1" thickBot="1">
      <c r="B4" s="493">
        <v>114558.28190999896</v>
      </c>
      <c r="C4" s="494">
        <v>2655.439335</v>
      </c>
      <c r="D4" s="495" t="s">
        <v>17</v>
      </c>
      <c r="E4" s="494">
        <v>117213.72124499896</v>
      </c>
      <c r="F4" s="494">
        <v>50219438.600000001</v>
      </c>
      <c r="G4" s="535" t="s">
        <v>17</v>
      </c>
      <c r="H4" s="494" t="s">
        <v>17</v>
      </c>
      <c r="I4" s="536" t="s">
        <v>17</v>
      </c>
    </row>
    <row r="6" spans="2:9" ht="15.5">
      <c r="B6" s="365" t="s">
        <v>18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pageSetUpPr fitToPage="1"/>
  </sheetPr>
  <dimension ref="B1:S31"/>
  <sheetViews>
    <sheetView zoomScaleNormal="100" workbookViewId="0">
      <selection activeCell="B3" sqref="B3:E3"/>
    </sheetView>
  </sheetViews>
  <sheetFormatPr defaultColWidth="9.1796875" defaultRowHeight="14"/>
  <cols>
    <col min="1" max="1" width="4.81640625" style="447" customWidth="1"/>
    <col min="2" max="2" width="35" style="447" customWidth="1"/>
    <col min="3" max="3" width="28.1796875" style="447" customWidth="1"/>
    <col min="4" max="4" width="21.453125" style="447" customWidth="1"/>
    <col min="5" max="5" width="28.81640625" style="447" customWidth="1"/>
    <col min="6" max="6" width="9.1796875" style="447"/>
    <col min="7" max="7" width="16.81640625" style="447" customWidth="1"/>
    <col min="8" max="9" width="10.7265625" style="447" bestFit="1" customWidth="1"/>
    <col min="10" max="16384" width="9.1796875" style="447"/>
  </cols>
  <sheetData>
    <row r="1" spans="2:19" ht="18">
      <c r="B1" s="446" t="s">
        <v>272</v>
      </c>
    </row>
    <row r="2" spans="2:19" ht="18">
      <c r="B2" s="446"/>
    </row>
    <row r="3" spans="2:19" ht="119.5" customHeight="1">
      <c r="B3" s="634" t="s">
        <v>273</v>
      </c>
      <c r="C3" s="634"/>
      <c r="D3" s="634"/>
      <c r="E3" s="634"/>
      <c r="G3" s="448"/>
      <c r="H3" s="448"/>
      <c r="I3" s="448"/>
      <c r="J3" s="448"/>
      <c r="K3" s="448"/>
      <c r="L3" s="448"/>
      <c r="M3" s="448"/>
      <c r="N3" s="448"/>
      <c r="O3" s="448"/>
      <c r="P3" s="448"/>
      <c r="Q3" s="448"/>
      <c r="R3" s="448"/>
      <c r="S3" s="448"/>
    </row>
    <row r="4" spans="2:19" ht="15.5">
      <c r="B4" s="449"/>
    </row>
    <row r="5" spans="2:19" customFormat="1" ht="14.5">
      <c r="B5" t="s">
        <v>274</v>
      </c>
    </row>
    <row r="6" spans="2:19" customFormat="1" ht="36">
      <c r="B6" s="543" t="s">
        <v>275</v>
      </c>
      <c r="C6" s="35" t="s">
        <v>276</v>
      </c>
      <c r="D6" s="35" t="s">
        <v>65</v>
      </c>
      <c r="E6" s="367" t="s">
        <v>66</v>
      </c>
      <c r="H6" s="368" t="s">
        <v>277</v>
      </c>
      <c r="I6" s="368" t="s">
        <v>278</v>
      </c>
    </row>
    <row r="7" spans="2:19" customFormat="1" ht="14.5">
      <c r="B7" s="369" t="s">
        <v>44</v>
      </c>
      <c r="C7" s="487">
        <v>110609.09337999896</v>
      </c>
      <c r="D7" s="487">
        <v>164337.9</v>
      </c>
      <c r="E7" s="477">
        <v>0.67305894367640673</v>
      </c>
      <c r="G7" s="15" t="s">
        <v>279</v>
      </c>
      <c r="H7" s="450">
        <v>114558.28190999896</v>
      </c>
      <c r="I7" s="450">
        <v>112199.28955242566</v>
      </c>
    </row>
    <row r="8" spans="2:19" customFormat="1" ht="14.5">
      <c r="B8" s="369" t="s">
        <v>280</v>
      </c>
      <c r="C8" s="487">
        <v>568.09488000000056</v>
      </c>
      <c r="D8" s="487">
        <v>2022.2</v>
      </c>
      <c r="E8" s="477">
        <v>0.28092912669370018</v>
      </c>
      <c r="G8" s="15" t="s">
        <v>281</v>
      </c>
      <c r="H8" s="371">
        <v>604772.13447001227</v>
      </c>
      <c r="I8" s="581">
        <v>554328.2999299668</v>
      </c>
    </row>
    <row r="9" spans="2:19" customFormat="1" ht="14.5">
      <c r="B9" s="369" t="s">
        <v>46</v>
      </c>
      <c r="C9" s="487">
        <v>3381.0936499999998</v>
      </c>
      <c r="D9" s="487">
        <v>14670.9</v>
      </c>
      <c r="E9" s="477">
        <v>0.23046259261531329</v>
      </c>
      <c r="G9" t="s">
        <v>282</v>
      </c>
    </row>
    <row r="10" spans="2:19" customFormat="1" ht="29">
      <c r="B10" s="372" t="s">
        <v>47</v>
      </c>
      <c r="C10" s="488">
        <v>114558.28190999896</v>
      </c>
      <c r="D10" s="488">
        <v>181031</v>
      </c>
      <c r="E10" s="478">
        <v>0.6328103027105797</v>
      </c>
    </row>
    <row r="11" spans="2:19" customFormat="1" ht="14.5"/>
    <row r="12" spans="2:19" customFormat="1" ht="14.5">
      <c r="B12" t="s">
        <v>283</v>
      </c>
    </row>
    <row r="13" spans="2:19" customFormat="1" ht="24">
      <c r="B13" s="366" t="s">
        <v>275</v>
      </c>
      <c r="C13" s="35" t="s">
        <v>276</v>
      </c>
      <c r="D13" s="35" t="s">
        <v>65</v>
      </c>
      <c r="E13" s="367" t="s">
        <v>66</v>
      </c>
    </row>
    <row r="14" spans="2:19" customFormat="1" ht="14.5">
      <c r="B14" s="369" t="s">
        <v>44</v>
      </c>
      <c r="C14" s="487">
        <v>108363.65785057133</v>
      </c>
      <c r="D14" s="487">
        <v>164337.9</v>
      </c>
      <c r="E14" s="477">
        <v>0.65939541548584546</v>
      </c>
    </row>
    <row r="15" spans="2:19" customFormat="1" ht="14.5">
      <c r="B15" s="369" t="s">
        <v>280</v>
      </c>
      <c r="C15" s="487">
        <v>568.09487999999942</v>
      </c>
      <c r="D15" s="487">
        <v>2022.2</v>
      </c>
      <c r="E15" s="477">
        <v>0.28092912669369963</v>
      </c>
    </row>
    <row r="16" spans="2:19" customFormat="1" ht="14.5">
      <c r="B16" s="369" t="s">
        <v>46</v>
      </c>
      <c r="C16" s="487">
        <v>3267.5368218543317</v>
      </c>
      <c r="D16" s="487">
        <v>14670.9</v>
      </c>
      <c r="E16" s="477">
        <v>0.22272231573075488</v>
      </c>
    </row>
    <row r="17" spans="2:7" customFormat="1" ht="29">
      <c r="B17" s="372" t="s">
        <v>47</v>
      </c>
      <c r="C17" s="488">
        <v>112199.28955242566</v>
      </c>
      <c r="D17" s="488">
        <v>181031</v>
      </c>
      <c r="E17" s="478">
        <v>0.61977942757000548</v>
      </c>
    </row>
    <row r="18" spans="2:7" customFormat="1" ht="14.5">
      <c r="B18" s="635" t="s">
        <v>284</v>
      </c>
      <c r="C18" s="635"/>
      <c r="D18" s="635"/>
      <c r="G18" t="s">
        <v>285</v>
      </c>
    </row>
    <row r="19" spans="2:7" customFormat="1" ht="14.5">
      <c r="B19" s="635"/>
      <c r="C19" s="635"/>
      <c r="D19" s="635"/>
    </row>
    <row r="20" spans="2:7" customFormat="1" ht="14.5">
      <c r="B20" s="451"/>
      <c r="C20" s="434"/>
      <c r="D20" s="434"/>
      <c r="E20" s="434"/>
    </row>
    <row r="21" spans="2:7" customFormat="1" ht="14.5">
      <c r="B21" s="437"/>
      <c r="C21" s="43"/>
      <c r="D21" s="43"/>
      <c r="E21" s="452"/>
    </row>
    <row r="22" spans="2:7" customFormat="1" ht="14.5">
      <c r="B22" s="437"/>
      <c r="C22" s="43"/>
      <c r="D22" s="43"/>
      <c r="E22" s="452"/>
    </row>
    <row r="23" spans="2:7" customFormat="1" ht="14.5">
      <c r="B23" s="437"/>
      <c r="C23" s="43"/>
      <c r="D23" s="43"/>
      <c r="E23" s="452"/>
    </row>
    <row r="24" spans="2:7" customFormat="1" ht="14.5">
      <c r="B24" s="437"/>
      <c r="C24" s="43"/>
      <c r="D24" s="43"/>
      <c r="E24" s="452"/>
    </row>
    <row r="25" spans="2:7" customFormat="1" ht="14.5">
      <c r="B25" s="437"/>
      <c r="C25" s="43"/>
      <c r="D25" s="43"/>
      <c r="E25" s="452"/>
    </row>
    <row r="26" spans="2:7" customFormat="1" ht="14.5">
      <c r="B26" s="437"/>
      <c r="C26" s="43"/>
      <c r="D26" s="43"/>
      <c r="E26" s="452"/>
    </row>
    <row r="27" spans="2:7" customFormat="1" ht="14.5">
      <c r="B27" s="437"/>
      <c r="C27" s="43"/>
      <c r="D27" s="43"/>
      <c r="E27" s="452"/>
    </row>
    <row r="28" spans="2:7" customFormat="1" ht="14.5">
      <c r="B28" s="437"/>
      <c r="C28" s="43"/>
      <c r="D28" s="43"/>
      <c r="E28" s="452"/>
    </row>
    <row r="29" spans="2:7" customFormat="1" ht="14.5">
      <c r="B29" s="437"/>
      <c r="C29" s="43"/>
      <c r="D29" s="43"/>
      <c r="E29" s="452"/>
    </row>
    <row r="30" spans="2:7" customFormat="1" ht="14.5"/>
    <row r="31" spans="2:7" customFormat="1" ht="14.5"/>
  </sheetData>
  <mergeCells count="2">
    <mergeCell ref="B3:E3"/>
    <mergeCell ref="B18:D19"/>
  </mergeCells>
  <pageMargins left="0.45" right="0.45" top="0.75" bottom="0.75" header="0.3" footer="0.3"/>
  <pageSetup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39997558519241921"/>
    <pageSetUpPr fitToPage="1"/>
  </sheetPr>
  <dimension ref="B1:D10"/>
  <sheetViews>
    <sheetView zoomScaleNormal="100" workbookViewId="0">
      <selection activeCell="B6" sqref="B6"/>
    </sheetView>
  </sheetViews>
  <sheetFormatPr defaultColWidth="9.1796875" defaultRowHeight="14"/>
  <cols>
    <col min="1" max="1" width="4.1796875" style="447" customWidth="1"/>
    <col min="2" max="2" width="29.453125" style="447" customWidth="1"/>
    <col min="3" max="3" width="36.453125" style="447" customWidth="1"/>
    <col min="4" max="4" width="28" style="447" customWidth="1"/>
    <col min="5" max="16384" width="9.1796875" style="447"/>
  </cols>
  <sheetData>
    <row r="1" spans="2:4" ht="18">
      <c r="B1" s="446" t="s">
        <v>286</v>
      </c>
    </row>
    <row r="2" spans="2:4" ht="18">
      <c r="B2" s="446"/>
    </row>
    <row r="3" spans="2:4" ht="97.4" customHeight="1">
      <c r="B3" s="636" t="s">
        <v>287</v>
      </c>
      <c r="C3" s="636"/>
      <c r="D3" s="636"/>
    </row>
    <row r="5" spans="2:4" ht="21" customHeight="1">
      <c r="B5" s="637" t="s">
        <v>386</v>
      </c>
      <c r="C5" s="637"/>
      <c r="D5" s="453"/>
    </row>
    <row r="6" spans="2:4" ht="18" customHeight="1">
      <c r="B6" s="454" t="s">
        <v>288</v>
      </c>
      <c r="C6" s="454" t="s">
        <v>289</v>
      </c>
      <c r="D6" s="455"/>
    </row>
    <row r="7" spans="2:4" ht="18" customHeight="1">
      <c r="B7" s="538" t="s">
        <v>148</v>
      </c>
      <c r="C7" s="539">
        <v>1146.96</v>
      </c>
    </row>
    <row r="8" spans="2:4" ht="18" customHeight="1">
      <c r="B8" s="538" t="s">
        <v>149</v>
      </c>
      <c r="C8" s="539">
        <v>80.98</v>
      </c>
    </row>
    <row r="9" spans="2:4" ht="18" customHeight="1">
      <c r="B9" s="538" t="s">
        <v>45</v>
      </c>
      <c r="C9" s="539">
        <v>6.47</v>
      </c>
    </row>
    <row r="10" spans="2:4" ht="18" customHeight="1">
      <c r="B10" s="538" t="s">
        <v>290</v>
      </c>
      <c r="C10" s="539">
        <f>SUM(C7:C9)</f>
        <v>1234.4100000000001</v>
      </c>
    </row>
  </sheetData>
  <mergeCells count="2">
    <mergeCell ref="B3:D3"/>
    <mergeCell ref="B5:C5"/>
  </mergeCells>
  <pageMargins left="0.7" right="0.7" top="0.75" bottom="0.75" header="0.3" footer="0.3"/>
  <pageSetup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4" tint="0.39997558519241921"/>
    <pageSetUpPr fitToPage="1"/>
  </sheetPr>
  <dimension ref="A1:G62"/>
  <sheetViews>
    <sheetView topLeftCell="A37" zoomScaleNormal="100" workbookViewId="0">
      <selection activeCell="C5" sqref="C5:G59"/>
    </sheetView>
  </sheetViews>
  <sheetFormatPr defaultRowHeight="14.5"/>
  <cols>
    <col min="2" max="2" width="60.81640625" customWidth="1"/>
    <col min="3" max="3" width="13" bestFit="1" customWidth="1"/>
    <col min="4" max="4" width="11.81640625" bestFit="1" customWidth="1"/>
    <col min="5" max="5" width="10.26953125" bestFit="1" customWidth="1"/>
    <col min="6" max="6" width="10.81640625" customWidth="1"/>
    <col min="7" max="7" width="13" bestFit="1" customWidth="1"/>
  </cols>
  <sheetData>
    <row r="1" spans="1:7" ht="18.5">
      <c r="A1" s="638" t="s">
        <v>291</v>
      </c>
      <c r="B1" s="638"/>
      <c r="C1" s="638"/>
      <c r="D1" s="638"/>
      <c r="E1" s="638"/>
      <c r="F1" s="638"/>
      <c r="G1" s="638"/>
    </row>
    <row r="2" spans="1:7" ht="18.5">
      <c r="A2" s="580"/>
      <c r="B2" s="580"/>
      <c r="C2" s="580"/>
      <c r="D2" s="580"/>
      <c r="E2" s="580"/>
      <c r="F2" s="580"/>
      <c r="G2" s="580"/>
    </row>
    <row r="3" spans="1:7" ht="58">
      <c r="A3" s="550"/>
      <c r="B3" s="551"/>
      <c r="C3" s="552" t="s">
        <v>292</v>
      </c>
      <c r="D3" s="553" t="s">
        <v>293</v>
      </c>
      <c r="E3" s="553" t="s">
        <v>294</v>
      </c>
      <c r="F3" s="553" t="s">
        <v>295</v>
      </c>
      <c r="G3" s="554" t="s">
        <v>296</v>
      </c>
    </row>
    <row r="4" spans="1:7">
      <c r="A4" s="555" t="s">
        <v>297</v>
      </c>
      <c r="B4" s="582"/>
      <c r="C4" s="556"/>
      <c r="D4" s="582"/>
      <c r="E4" s="582"/>
      <c r="F4" s="582"/>
      <c r="G4" s="557"/>
    </row>
    <row r="5" spans="1:7">
      <c r="A5" s="558">
        <v>1</v>
      </c>
      <c r="B5" s="549" t="s">
        <v>298</v>
      </c>
      <c r="C5" s="559">
        <v>53697.031005092991</v>
      </c>
      <c r="D5" s="583">
        <v>574.72981453300486</v>
      </c>
      <c r="E5" s="583">
        <v>5770.9625056772848</v>
      </c>
      <c r="F5" s="583">
        <v>0</v>
      </c>
      <c r="G5" s="560">
        <v>60042.723325303283</v>
      </c>
    </row>
    <row r="6" spans="1:7">
      <c r="A6" s="558">
        <v>2</v>
      </c>
      <c r="B6" s="549" t="s">
        <v>299</v>
      </c>
      <c r="C6" s="559">
        <v>5067.7695855102775</v>
      </c>
      <c r="D6" s="583">
        <v>0</v>
      </c>
      <c r="E6" s="583">
        <v>359.44820524928531</v>
      </c>
      <c r="F6" s="583">
        <v>0</v>
      </c>
      <c r="G6" s="560">
        <v>5427.2177907595624</v>
      </c>
    </row>
    <row r="7" spans="1:7">
      <c r="A7" s="558">
        <v>3</v>
      </c>
      <c r="B7" s="549" t="s">
        <v>300</v>
      </c>
      <c r="C7" s="559">
        <v>2091258.2350776878</v>
      </c>
      <c r="D7" s="583">
        <v>165938.93769466542</v>
      </c>
      <c r="E7" s="583">
        <v>4808.4964707252884</v>
      </c>
      <c r="F7" s="583">
        <v>0</v>
      </c>
      <c r="G7" s="560">
        <v>2262005.6692430782</v>
      </c>
    </row>
    <row r="8" spans="1:7">
      <c r="A8" s="558">
        <v>4</v>
      </c>
      <c r="B8" s="549" t="s">
        <v>301</v>
      </c>
      <c r="C8" s="559">
        <v>40074.749784279484</v>
      </c>
      <c r="D8" s="583">
        <v>190.00989471274721</v>
      </c>
      <c r="E8" s="583">
        <v>3119.1004647131244</v>
      </c>
      <c r="F8" s="583">
        <v>0</v>
      </c>
      <c r="G8" s="560">
        <v>43383.860143705358</v>
      </c>
    </row>
    <row r="9" spans="1:7">
      <c r="A9" s="558">
        <v>5</v>
      </c>
      <c r="B9" s="549" t="s">
        <v>302</v>
      </c>
      <c r="C9" s="559">
        <v>23886.360553959054</v>
      </c>
      <c r="D9" s="583">
        <v>219.1971330343674</v>
      </c>
      <c r="E9" s="583">
        <v>2150.2269260800981</v>
      </c>
      <c r="F9" s="583">
        <v>0</v>
      </c>
      <c r="G9" s="560">
        <v>26255.784613073516</v>
      </c>
    </row>
    <row r="10" spans="1:7">
      <c r="A10" s="558">
        <v>6</v>
      </c>
      <c r="B10" s="549" t="s">
        <v>303</v>
      </c>
      <c r="C10" s="559">
        <v>215002.3035668291</v>
      </c>
      <c r="D10" s="583">
        <v>16651.366750919842</v>
      </c>
      <c r="E10" s="583">
        <v>1093.8907181651859</v>
      </c>
      <c r="F10" s="583">
        <v>0</v>
      </c>
      <c r="G10" s="560">
        <v>232747.56103591411</v>
      </c>
    </row>
    <row r="11" spans="1:7">
      <c r="A11" s="558">
        <v>7</v>
      </c>
      <c r="B11" s="549" t="s">
        <v>304</v>
      </c>
      <c r="C11" s="559">
        <v>0</v>
      </c>
      <c r="D11" s="583">
        <v>0</v>
      </c>
      <c r="E11" s="583">
        <v>0</v>
      </c>
      <c r="F11" s="583">
        <v>0</v>
      </c>
      <c r="G11" s="560">
        <v>0</v>
      </c>
    </row>
    <row r="12" spans="1:7">
      <c r="A12" s="558">
        <v>8</v>
      </c>
      <c r="B12" s="549" t="s">
        <v>305</v>
      </c>
      <c r="C12" s="559">
        <v>2239025.6490258328</v>
      </c>
      <c r="D12" s="583">
        <v>0</v>
      </c>
      <c r="E12" s="583">
        <v>4897.1101288191685</v>
      </c>
      <c r="F12" s="583">
        <v>0</v>
      </c>
      <c r="G12" s="560">
        <v>2243922.7591546518</v>
      </c>
    </row>
    <row r="13" spans="1:7">
      <c r="A13" s="558"/>
      <c r="B13" s="561" t="s">
        <v>306</v>
      </c>
      <c r="C13" s="562">
        <v>4668012.0985991918</v>
      </c>
      <c r="D13" s="563">
        <v>183574.24128786538</v>
      </c>
      <c r="E13" s="563">
        <v>22199.235419429435</v>
      </c>
      <c r="F13" s="563">
        <v>0</v>
      </c>
      <c r="G13" s="564">
        <v>4873785.5753064863</v>
      </c>
    </row>
    <row r="14" spans="1:7">
      <c r="A14" s="558">
        <v>9</v>
      </c>
      <c r="B14" s="549" t="s">
        <v>307</v>
      </c>
      <c r="C14" s="559">
        <v>940409.7395659578</v>
      </c>
      <c r="D14" s="583">
        <v>17363.251997310916</v>
      </c>
      <c r="E14" s="583">
        <v>-6147.1165538757414</v>
      </c>
      <c r="F14" s="583">
        <v>0</v>
      </c>
      <c r="G14" s="560">
        <v>951625.87500939332</v>
      </c>
    </row>
    <row r="15" spans="1:7">
      <c r="A15" s="558">
        <v>10</v>
      </c>
      <c r="B15" s="549" t="s">
        <v>308</v>
      </c>
      <c r="C15" s="559">
        <v>1198772.7982786761</v>
      </c>
      <c r="D15" s="583">
        <v>863552.02559092315</v>
      </c>
      <c r="E15" s="583">
        <v>302796.91178524483</v>
      </c>
      <c r="F15" s="583">
        <v>426067.29341361771</v>
      </c>
      <c r="G15" s="560">
        <v>2791189.0290684616</v>
      </c>
    </row>
    <row r="16" spans="1:7">
      <c r="A16" s="558">
        <v>11</v>
      </c>
      <c r="B16" s="549" t="s">
        <v>309</v>
      </c>
      <c r="C16" s="559">
        <v>2657964.315073444</v>
      </c>
      <c r="D16" s="583">
        <v>88853.753800025821</v>
      </c>
      <c r="E16" s="583">
        <v>32068.201367605863</v>
      </c>
      <c r="F16" s="583">
        <v>0</v>
      </c>
      <c r="G16" s="560">
        <v>2778886.2702410757</v>
      </c>
    </row>
    <row r="17" spans="1:7">
      <c r="A17" s="558"/>
      <c r="B17" s="584" t="s">
        <v>310</v>
      </c>
      <c r="C17" s="562">
        <v>4797146.8529180773</v>
      </c>
      <c r="D17" s="563">
        <v>969769.03138825984</v>
      </c>
      <c r="E17" s="563">
        <v>328717.99659897498</v>
      </c>
      <c r="F17" s="563">
        <v>426067.29341361771</v>
      </c>
      <c r="G17" s="564">
        <v>6521701.1743189301</v>
      </c>
    </row>
    <row r="18" spans="1:7">
      <c r="A18" s="558"/>
      <c r="B18" s="561" t="s">
        <v>311</v>
      </c>
      <c r="C18" s="565">
        <v>0.9730809253337046</v>
      </c>
      <c r="D18" s="566">
        <v>0.18929686899268391</v>
      </c>
      <c r="E18" s="566">
        <v>6.7532765620106169E-2</v>
      </c>
      <c r="F18" s="566"/>
      <c r="G18" s="567">
        <v>0.74731813755871179</v>
      </c>
    </row>
    <row r="19" spans="1:7">
      <c r="A19" s="558"/>
      <c r="B19" s="549"/>
      <c r="C19" s="558"/>
      <c r="D19" s="549"/>
      <c r="E19" s="549"/>
      <c r="F19" s="549"/>
      <c r="G19" s="560"/>
    </row>
    <row r="20" spans="1:7">
      <c r="A20" s="555" t="s">
        <v>312</v>
      </c>
      <c r="B20" s="582"/>
      <c r="C20" s="556"/>
      <c r="D20" s="582"/>
      <c r="E20" s="582"/>
      <c r="F20" s="582"/>
      <c r="G20" s="557"/>
    </row>
    <row r="21" spans="1:7">
      <c r="A21" s="558">
        <v>12</v>
      </c>
      <c r="B21" s="549" t="s">
        <v>313</v>
      </c>
      <c r="C21" s="559">
        <v>5353836.6519642025</v>
      </c>
      <c r="D21" s="583">
        <v>0</v>
      </c>
      <c r="E21" s="583">
        <v>13486.216371438182</v>
      </c>
      <c r="F21" s="583">
        <v>0</v>
      </c>
      <c r="G21" s="560">
        <v>5367322.868335641</v>
      </c>
    </row>
    <row r="22" spans="1:7">
      <c r="A22" s="558">
        <v>13</v>
      </c>
      <c r="B22" s="549" t="s">
        <v>314</v>
      </c>
      <c r="C22" s="559">
        <v>60774.758988850648</v>
      </c>
      <c r="D22" s="583">
        <v>1540.1425522444642</v>
      </c>
      <c r="E22" s="583">
        <v>0</v>
      </c>
      <c r="F22" s="583">
        <v>0</v>
      </c>
      <c r="G22" s="560">
        <v>62314.901541095111</v>
      </c>
    </row>
    <row r="23" spans="1:7">
      <c r="A23" s="558"/>
      <c r="B23" s="561" t="s">
        <v>315</v>
      </c>
      <c r="C23" s="565">
        <v>2.2433953789819276</v>
      </c>
      <c r="D23" s="566">
        <v>0.851030356897302</v>
      </c>
      <c r="E23" s="566">
        <v>1.7574271318658066</v>
      </c>
      <c r="F23" s="566"/>
      <c r="G23" s="567">
        <v>2.2003745653444819</v>
      </c>
    </row>
    <row r="24" spans="1:7">
      <c r="A24" s="558"/>
      <c r="B24" s="549"/>
      <c r="C24" s="558"/>
      <c r="D24" s="549"/>
      <c r="E24" s="549"/>
      <c r="F24" s="549"/>
      <c r="G24" s="568"/>
    </row>
    <row r="25" spans="1:7">
      <c r="A25" s="555" t="s">
        <v>316</v>
      </c>
      <c r="B25" s="582"/>
      <c r="C25" s="556"/>
      <c r="D25" s="582"/>
      <c r="E25" s="582"/>
      <c r="F25" s="582"/>
      <c r="G25" s="557"/>
    </row>
    <row r="26" spans="1:7">
      <c r="A26" s="558"/>
      <c r="B26" s="561" t="s">
        <v>317</v>
      </c>
      <c r="C26" s="565">
        <v>1.1915757375381604</v>
      </c>
      <c r="D26" s="566">
        <v>0.19243673783302473</v>
      </c>
      <c r="E26" s="566">
        <v>6.6293067111163922E-2</v>
      </c>
      <c r="F26" s="566"/>
      <c r="G26" s="567">
        <v>0.86531390786285056</v>
      </c>
    </row>
    <row r="27" spans="1:7">
      <c r="A27" s="558"/>
      <c r="B27" s="549"/>
      <c r="C27" s="558"/>
      <c r="D27" s="549"/>
      <c r="E27" s="549"/>
      <c r="F27" s="549"/>
      <c r="G27" s="568"/>
    </row>
    <row r="28" spans="1:7">
      <c r="A28" s="555" t="s">
        <v>318</v>
      </c>
      <c r="B28" s="582"/>
      <c r="C28" s="556"/>
      <c r="D28" s="582"/>
      <c r="E28" s="582"/>
      <c r="F28" s="582"/>
      <c r="G28" s="557"/>
    </row>
    <row r="29" spans="1:7">
      <c r="A29" s="558">
        <v>14</v>
      </c>
      <c r="B29" s="549" t="s">
        <v>319</v>
      </c>
      <c r="C29" s="559">
        <v>0</v>
      </c>
      <c r="D29" s="583">
        <v>0</v>
      </c>
      <c r="E29" s="583">
        <v>0</v>
      </c>
      <c r="F29" s="583">
        <v>0</v>
      </c>
      <c r="G29" s="560">
        <v>0</v>
      </c>
    </row>
    <row r="30" spans="1:7">
      <c r="A30" s="558">
        <v>15</v>
      </c>
      <c r="B30" s="549" t="s">
        <v>320</v>
      </c>
      <c r="C30" s="559">
        <v>2239025.6490258328</v>
      </c>
      <c r="D30" s="583">
        <v>0</v>
      </c>
      <c r="E30" s="583">
        <v>4897.1101288191685</v>
      </c>
      <c r="F30" s="583">
        <v>0</v>
      </c>
      <c r="G30" s="560">
        <v>2243922.7591546518</v>
      </c>
    </row>
    <row r="31" spans="1:7">
      <c r="A31" s="558"/>
      <c r="B31" s="561" t="s">
        <v>321</v>
      </c>
      <c r="C31" s="565">
        <v>0.39726882427159815</v>
      </c>
      <c r="D31" s="566">
        <v>0.19244123942486166</v>
      </c>
      <c r="E31" s="566">
        <v>5.4369419856528316E-2</v>
      </c>
      <c r="F31" s="566"/>
      <c r="G31" s="567">
        <v>0.33617907854535295</v>
      </c>
    </row>
    <row r="32" spans="1:7">
      <c r="A32" s="558"/>
      <c r="B32" s="584"/>
      <c r="C32" s="569"/>
      <c r="D32" s="585"/>
      <c r="E32" s="586"/>
      <c r="F32" s="586"/>
      <c r="G32" s="570"/>
    </row>
    <row r="33" spans="1:7">
      <c r="A33" s="555" t="s">
        <v>322</v>
      </c>
      <c r="B33" s="582"/>
      <c r="C33" s="556"/>
      <c r="D33" s="582"/>
      <c r="E33" s="582"/>
      <c r="F33" s="582"/>
      <c r="G33" s="557"/>
    </row>
    <row r="34" spans="1:7">
      <c r="A34" s="558">
        <v>16</v>
      </c>
      <c r="B34" s="549" t="s">
        <v>298</v>
      </c>
      <c r="C34" s="559">
        <v>67718.968599178304</v>
      </c>
      <c r="D34" s="583">
        <v>700.17704737368342</v>
      </c>
      <c r="E34" s="583">
        <v>7323.9895995200932</v>
      </c>
      <c r="F34" s="583">
        <v>0</v>
      </c>
      <c r="G34" s="560">
        <v>75743.135246072081</v>
      </c>
    </row>
    <row r="35" spans="1:7">
      <c r="A35" s="558">
        <v>17</v>
      </c>
      <c r="B35" s="549" t="s">
        <v>299</v>
      </c>
      <c r="C35" s="559">
        <v>7078.6335514902985</v>
      </c>
      <c r="D35" s="583">
        <v>0</v>
      </c>
      <c r="E35" s="583">
        <v>503.06966985626502</v>
      </c>
      <c r="F35" s="583">
        <v>0</v>
      </c>
      <c r="G35" s="560">
        <v>7581.7032213465636</v>
      </c>
    </row>
    <row r="36" spans="1:7">
      <c r="A36" s="558">
        <v>18</v>
      </c>
      <c r="B36" s="549" t="s">
        <v>300</v>
      </c>
      <c r="C36" s="559">
        <v>2491734.00111013</v>
      </c>
      <c r="D36" s="583">
        <v>215806.37255327203</v>
      </c>
      <c r="E36" s="583">
        <v>5714.9447167350818</v>
      </c>
      <c r="F36" s="583">
        <v>0</v>
      </c>
      <c r="G36" s="560">
        <v>2713255.3183801374</v>
      </c>
    </row>
    <row r="37" spans="1:7">
      <c r="A37" s="558">
        <v>19</v>
      </c>
      <c r="B37" s="549" t="s">
        <v>323</v>
      </c>
      <c r="C37" s="559">
        <v>52817.402159818681</v>
      </c>
      <c r="D37" s="583">
        <v>236.37127682291512</v>
      </c>
      <c r="E37" s="583">
        <v>4113.3004563816366</v>
      </c>
      <c r="F37" s="583">
        <v>0</v>
      </c>
      <c r="G37" s="560">
        <v>57167.073893023233</v>
      </c>
    </row>
    <row r="38" spans="1:7" ht="16.5">
      <c r="A38" s="558">
        <v>20</v>
      </c>
      <c r="B38" s="587" t="s">
        <v>324</v>
      </c>
      <c r="C38" s="559">
        <v>0</v>
      </c>
      <c r="D38" s="583">
        <v>1</v>
      </c>
      <c r="E38" s="583">
        <v>2</v>
      </c>
      <c r="F38" s="583">
        <v>3</v>
      </c>
      <c r="G38" s="560">
        <v>4</v>
      </c>
    </row>
    <row r="39" spans="1:7">
      <c r="A39" s="558">
        <v>21</v>
      </c>
      <c r="B39" s="549" t="s">
        <v>325</v>
      </c>
      <c r="C39" s="559">
        <v>29434.576474619222</v>
      </c>
      <c r="D39" s="583">
        <v>266.81119020055917</v>
      </c>
      <c r="E39" s="583">
        <v>2707.7739153785969</v>
      </c>
      <c r="F39" s="583">
        <v>0</v>
      </c>
      <c r="G39" s="560">
        <v>32409.161580198379</v>
      </c>
    </row>
    <row r="40" spans="1:7">
      <c r="A40" s="558">
        <v>22</v>
      </c>
      <c r="B40" s="549" t="s">
        <v>326</v>
      </c>
      <c r="C40" s="559">
        <v>256653.1603260799</v>
      </c>
      <c r="D40" s="583">
        <v>21650.65496006457</v>
      </c>
      <c r="E40" s="583">
        <v>1354.200398611144</v>
      </c>
      <c r="F40" s="583">
        <v>0</v>
      </c>
      <c r="G40" s="560">
        <v>279658.01568475564</v>
      </c>
    </row>
    <row r="41" spans="1:7">
      <c r="A41" s="558">
        <v>23</v>
      </c>
      <c r="B41" s="549" t="s">
        <v>327</v>
      </c>
      <c r="C41" s="559">
        <v>21357.159945280138</v>
      </c>
      <c r="D41" s="583">
        <v>5.8390289993685141</v>
      </c>
      <c r="E41" s="583">
        <v>1521.0678066817711</v>
      </c>
      <c r="F41" s="583">
        <v>0</v>
      </c>
      <c r="G41" s="560">
        <v>22884.066780961279</v>
      </c>
    </row>
    <row r="42" spans="1:7">
      <c r="A42" s="558">
        <v>24</v>
      </c>
      <c r="B42" s="549" t="s">
        <v>328</v>
      </c>
      <c r="C42" s="559">
        <v>2205705.4378843009</v>
      </c>
      <c r="D42" s="583">
        <v>196809.50668862771</v>
      </c>
      <c r="E42" s="583">
        <v>17077.869625438958</v>
      </c>
      <c r="F42" s="583">
        <v>0</v>
      </c>
      <c r="G42" s="560">
        <v>2419592.8141983678</v>
      </c>
    </row>
    <row r="43" spans="1:7" ht="16.5">
      <c r="A43" s="558">
        <v>25</v>
      </c>
      <c r="B43" s="587" t="s">
        <v>329</v>
      </c>
      <c r="C43" s="559">
        <v>0</v>
      </c>
      <c r="D43" s="583">
        <v>1</v>
      </c>
      <c r="E43" s="583">
        <v>2</v>
      </c>
      <c r="F43" s="583">
        <v>3</v>
      </c>
      <c r="G43" s="560">
        <v>4</v>
      </c>
    </row>
    <row r="44" spans="1:7">
      <c r="A44" s="558">
        <v>26</v>
      </c>
      <c r="B44" s="549" t="s">
        <v>330</v>
      </c>
      <c r="C44" s="559">
        <v>5477365.5087717827</v>
      </c>
      <c r="D44" s="583">
        <v>-77156.300712906348</v>
      </c>
      <c r="E44" s="583">
        <v>46325.809533161053</v>
      </c>
      <c r="F44" s="583">
        <v>51110.095830267761</v>
      </c>
      <c r="G44" s="560">
        <v>5497645.1134223044</v>
      </c>
    </row>
    <row r="45" spans="1:7">
      <c r="A45" s="558"/>
      <c r="B45" s="561" t="s">
        <v>331</v>
      </c>
      <c r="C45" s="562">
        <v>10609864.848822679</v>
      </c>
      <c r="D45" s="563">
        <v>358321.43203245447</v>
      </c>
      <c r="E45" s="563">
        <v>86646.025721764599</v>
      </c>
      <c r="F45" s="563">
        <v>51116.095830267761</v>
      </c>
      <c r="G45" s="564">
        <v>11105944.402407166</v>
      </c>
    </row>
    <row r="46" spans="1:7">
      <c r="A46" s="558">
        <v>27</v>
      </c>
      <c r="B46" s="549" t="s">
        <v>307</v>
      </c>
      <c r="C46" s="559">
        <v>3664409.1309878309</v>
      </c>
      <c r="D46" s="583">
        <v>108533.57729909621</v>
      </c>
      <c r="E46" s="583">
        <v>26503.734617269234</v>
      </c>
      <c r="F46" s="583">
        <v>0</v>
      </c>
      <c r="G46" s="560">
        <v>3799446.4429041962</v>
      </c>
    </row>
    <row r="47" spans="1:7">
      <c r="A47" s="558">
        <v>28</v>
      </c>
      <c r="B47" s="549" t="s">
        <v>308</v>
      </c>
      <c r="C47" s="559">
        <v>1224063.6398632387</v>
      </c>
      <c r="D47" s="583">
        <v>881770.62173408573</v>
      </c>
      <c r="E47" s="583">
        <v>309185.10205720592</v>
      </c>
      <c r="F47" s="583">
        <v>435056.15305204125</v>
      </c>
      <c r="G47" s="560">
        <v>2850075.5167065714</v>
      </c>
    </row>
    <row r="48" spans="1:7">
      <c r="A48" s="558"/>
      <c r="B48" s="584" t="s">
        <v>332</v>
      </c>
      <c r="C48" s="562">
        <v>4888472.7708510701</v>
      </c>
      <c r="D48" s="563">
        <v>990304.19903318188</v>
      </c>
      <c r="E48" s="563">
        <v>335688.83667447517</v>
      </c>
      <c r="F48" s="563">
        <v>435056.15305204125</v>
      </c>
      <c r="G48" s="564">
        <v>6649521.9596107677</v>
      </c>
    </row>
    <row r="49" spans="1:7">
      <c r="A49" s="558"/>
      <c r="B49" s="561" t="s">
        <v>333</v>
      </c>
      <c r="C49" s="565">
        <v>2.1703843605485664</v>
      </c>
      <c r="D49" s="566">
        <v>0.36182966040361936</v>
      </c>
      <c r="E49" s="566">
        <v>0.25811411121123207</v>
      </c>
      <c r="F49" s="566"/>
      <c r="G49" s="567">
        <v>1.6701868901049928</v>
      </c>
    </row>
    <row r="50" spans="1:7">
      <c r="A50" s="558"/>
      <c r="B50" s="549"/>
      <c r="C50" s="558"/>
      <c r="D50" s="549"/>
      <c r="E50" s="549"/>
      <c r="F50" s="549"/>
      <c r="G50" s="568"/>
    </row>
    <row r="51" spans="1:7">
      <c r="A51" s="555" t="s">
        <v>334</v>
      </c>
      <c r="B51" s="582"/>
      <c r="C51" s="556"/>
      <c r="D51" s="582"/>
      <c r="E51" s="582"/>
      <c r="F51" s="582"/>
      <c r="G51" s="557"/>
    </row>
    <row r="52" spans="1:7">
      <c r="A52" s="558">
        <v>29</v>
      </c>
      <c r="B52" s="549" t="s">
        <v>335</v>
      </c>
      <c r="C52" s="559">
        <v>52502.333438641675</v>
      </c>
      <c r="D52" s="583">
        <v>180.49490376980566</v>
      </c>
      <c r="E52" s="583">
        <v>4112.1760070974506</v>
      </c>
      <c r="F52" s="583">
        <v>0</v>
      </c>
      <c r="G52" s="560">
        <v>56795.004349508927</v>
      </c>
    </row>
    <row r="53" spans="1:7" ht="16.5">
      <c r="A53" s="558">
        <v>30</v>
      </c>
      <c r="B53" s="587" t="s">
        <v>336</v>
      </c>
      <c r="C53" s="559">
        <v>0</v>
      </c>
      <c r="D53" s="583">
        <v>1</v>
      </c>
      <c r="E53" s="583">
        <v>2</v>
      </c>
      <c r="F53" s="583">
        <v>3</v>
      </c>
      <c r="G53" s="560">
        <v>4</v>
      </c>
    </row>
    <row r="54" spans="1:7">
      <c r="A54" s="558">
        <v>31</v>
      </c>
      <c r="B54" s="549" t="s">
        <v>337</v>
      </c>
      <c r="C54" s="559">
        <v>2678467.1032372918</v>
      </c>
      <c r="D54" s="583">
        <v>0</v>
      </c>
      <c r="E54" s="583">
        <v>7590.6066666483002</v>
      </c>
      <c r="F54" s="583">
        <v>0</v>
      </c>
      <c r="G54" s="560">
        <v>2686057.7099039406</v>
      </c>
    </row>
    <row r="55" spans="1:7">
      <c r="A55" s="558">
        <v>32</v>
      </c>
      <c r="B55" s="549" t="s">
        <v>338</v>
      </c>
      <c r="C55" s="559">
        <v>264875.05199683667</v>
      </c>
      <c r="D55" s="583">
        <v>10834.352225220775</v>
      </c>
      <c r="E55" s="583">
        <v>1262.2393329928598</v>
      </c>
      <c r="F55" s="583">
        <v>0</v>
      </c>
      <c r="G55" s="560">
        <v>276971.64355505031</v>
      </c>
    </row>
    <row r="56" spans="1:7">
      <c r="A56" s="558">
        <v>33</v>
      </c>
      <c r="B56" s="549" t="s">
        <v>339</v>
      </c>
      <c r="C56" s="559">
        <v>1699646.2191477471</v>
      </c>
      <c r="D56" s="583">
        <v>155046.47992478433</v>
      </c>
      <c r="E56" s="583">
        <v>9732.9062316664495</v>
      </c>
      <c r="F56" s="583">
        <v>0</v>
      </c>
      <c r="G56" s="560">
        <v>1864425.6053041979</v>
      </c>
    </row>
    <row r="57" spans="1:7">
      <c r="A57" s="571">
        <v>34</v>
      </c>
      <c r="B57" s="587" t="s">
        <v>340</v>
      </c>
      <c r="C57" s="559">
        <v>35612.721589159657</v>
      </c>
      <c r="D57" s="583">
        <v>0</v>
      </c>
      <c r="E57" s="583">
        <v>0</v>
      </c>
      <c r="F57" s="583">
        <v>0</v>
      </c>
      <c r="G57" s="560">
        <v>35612.721589159657</v>
      </c>
    </row>
    <row r="58" spans="1:7">
      <c r="A58" s="558"/>
      <c r="B58" s="561" t="s">
        <v>341</v>
      </c>
      <c r="C58" s="562">
        <v>7297635.0326704755</v>
      </c>
      <c r="D58" s="563">
        <v>382568.87665442063</v>
      </c>
      <c r="E58" s="563">
        <v>36241.932224516502</v>
      </c>
      <c r="F58" s="563">
        <v>3</v>
      </c>
      <c r="G58" s="564">
        <v>7716446.8415494133</v>
      </c>
    </row>
    <row r="59" spans="1:7">
      <c r="A59" s="572"/>
      <c r="B59" s="573" t="s">
        <v>342</v>
      </c>
      <c r="C59" s="574">
        <v>1.492825136755334</v>
      </c>
      <c r="D59" s="575">
        <v>0.38631450520750743</v>
      </c>
      <c r="E59" s="575">
        <v>0.10796287592864191</v>
      </c>
      <c r="F59" s="575"/>
      <c r="G59" s="576">
        <v>1.1604513660409204</v>
      </c>
    </row>
    <row r="60" spans="1:7" ht="16.5">
      <c r="A60" s="549"/>
      <c r="B60" s="577" t="s">
        <v>343</v>
      </c>
      <c r="C60" s="549"/>
      <c r="D60" s="549"/>
      <c r="E60" s="549"/>
      <c r="F60" s="549"/>
      <c r="G60" s="549"/>
    </row>
    <row r="61" spans="1:7" ht="16.5">
      <c r="B61" s="578" t="s">
        <v>344</v>
      </c>
    </row>
    <row r="62" spans="1:7" ht="16.5">
      <c r="B62" t="s">
        <v>345</v>
      </c>
    </row>
  </sheetData>
  <mergeCells count="1">
    <mergeCell ref="A1:G1"/>
  </mergeCells>
  <pageMargins left="0.7" right="0.7" top="0.75" bottom="0.75" header="0.3" footer="0.3"/>
  <pageSetup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tint="0.39997558519241921"/>
  </sheetPr>
  <dimension ref="B2"/>
  <sheetViews>
    <sheetView workbookViewId="0">
      <selection activeCell="N33" sqref="N33"/>
    </sheetView>
  </sheetViews>
  <sheetFormatPr defaultRowHeight="14.5"/>
  <sheetData>
    <row r="2" spans="2:2">
      <c r="B2" s="444" t="s">
        <v>151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M36"/>
  <sheetViews>
    <sheetView zoomScale="90" zoomScaleNormal="90" workbookViewId="0">
      <selection activeCell="C4" sqref="C4"/>
    </sheetView>
  </sheetViews>
  <sheetFormatPr defaultRowHeight="14.5"/>
  <cols>
    <col min="1" max="1" width="16.54296875" customWidth="1"/>
    <col min="2" max="2" width="16.1796875" customWidth="1"/>
    <col min="3" max="3" width="20.81640625"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54296875" customWidth="1"/>
  </cols>
  <sheetData>
    <row r="1" spans="1:13" ht="23.15" customHeight="1">
      <c r="A1" t="s">
        <v>346</v>
      </c>
      <c r="B1" s="12" t="s">
        <v>347</v>
      </c>
    </row>
    <row r="2" spans="1:13">
      <c r="A2" s="639" t="s">
        <v>348</v>
      </c>
      <c r="B2" s="639"/>
      <c r="C2" s="640"/>
      <c r="D2" s="373"/>
      <c r="E2" s="374" t="s">
        <v>349</v>
      </c>
      <c r="F2" s="641" t="s">
        <v>350</v>
      </c>
      <c r="G2" s="642"/>
      <c r="H2" s="643"/>
      <c r="I2" s="644" t="s">
        <v>351</v>
      </c>
      <c r="J2" s="645"/>
      <c r="K2" s="645"/>
      <c r="L2" s="645"/>
      <c r="M2" s="646"/>
    </row>
    <row r="3" spans="1:13" ht="72.5">
      <c r="A3" s="375" t="s">
        <v>352</v>
      </c>
      <c r="B3" s="376" t="s">
        <v>353</v>
      </c>
      <c r="C3" s="377" t="s">
        <v>288</v>
      </c>
      <c r="D3" s="377" t="s">
        <v>199</v>
      </c>
      <c r="E3" s="378" t="s">
        <v>176</v>
      </c>
      <c r="F3" s="379" t="s">
        <v>354</v>
      </c>
      <c r="G3" s="379" t="s">
        <v>355</v>
      </c>
      <c r="H3" s="379" t="s">
        <v>356</v>
      </c>
      <c r="I3" s="380" t="s">
        <v>357</v>
      </c>
      <c r="J3" s="380" t="s">
        <v>358</v>
      </c>
      <c r="K3" s="381" t="s">
        <v>359</v>
      </c>
      <c r="L3" s="381" t="s">
        <v>360</v>
      </c>
      <c r="M3" s="381" t="s">
        <v>361</v>
      </c>
    </row>
    <row r="4" spans="1:13">
      <c r="A4" s="382" t="s">
        <v>362</v>
      </c>
      <c r="B4" s="383" t="s">
        <v>44</v>
      </c>
      <c r="C4" s="382" t="s">
        <v>148</v>
      </c>
      <c r="D4" s="384" t="s">
        <v>102</v>
      </c>
      <c r="E4" s="394">
        <f>'Ap B - Qtr NG Master'!$F$8</f>
        <v>515</v>
      </c>
      <c r="F4" s="386"/>
      <c r="G4" s="387">
        <f>SUM('Ap C - Qtr NG LMI'!$F$8:$G$8)</f>
        <v>638.34500000000003</v>
      </c>
      <c r="H4" s="397">
        <f>'Ap B - Qtr NG Master'!$J$8</f>
        <v>1169.969626141155</v>
      </c>
      <c r="I4" s="388"/>
      <c r="J4" s="388"/>
      <c r="K4" s="389"/>
      <c r="L4" s="370">
        <f>'Ap B - Qtr NG Master'!$N$8</f>
        <v>7094.6620399999983</v>
      </c>
      <c r="M4" s="370">
        <f>'Ap B - Qtr NG Master'!$S$8</f>
        <v>132517.18536000021</v>
      </c>
    </row>
    <row r="5" spans="1:13">
      <c r="A5" s="382" t="s">
        <v>362</v>
      </c>
      <c r="B5" s="383" t="s">
        <v>44</v>
      </c>
      <c r="C5" s="382" t="s">
        <v>148</v>
      </c>
      <c r="D5" s="384" t="s">
        <v>104</v>
      </c>
      <c r="E5" s="394">
        <f>'Ap B - Qtr NG Master'!$F$9</f>
        <v>938</v>
      </c>
      <c r="F5" s="386"/>
      <c r="G5" s="387">
        <f>SUM('Ap C - Qtr NG LMI'!$F$9:$G$9)</f>
        <v>128.9</v>
      </c>
      <c r="H5" s="397">
        <f>'Ap B - Qtr NG Master'!$J$9</f>
        <v>232.17416954560406</v>
      </c>
      <c r="I5" s="388"/>
      <c r="J5" s="388"/>
      <c r="K5" s="389"/>
      <c r="L5" s="370">
        <f>'Ap B - Qtr NG Master'!$N$9</f>
        <v>677.90020000000129</v>
      </c>
      <c r="M5" s="370">
        <f>'Ap B - Qtr NG Master'!$S$9</f>
        <v>7820.6391999999814</v>
      </c>
    </row>
    <row r="6" spans="1:13">
      <c r="A6" s="382" t="s">
        <v>362</v>
      </c>
      <c r="B6" s="383" t="s">
        <v>44</v>
      </c>
      <c r="C6" s="382" t="s">
        <v>148</v>
      </c>
      <c r="D6" s="384" t="s">
        <v>193</v>
      </c>
      <c r="E6" s="394">
        <f>'Ap B - Qtr NG Master'!$F$10</f>
        <v>8006</v>
      </c>
      <c r="F6" s="386"/>
      <c r="G6" s="387">
        <f>SUM('Ap C - Qtr NG LMI'!$F$10:$G$10)</f>
        <v>748.69103999998083</v>
      </c>
      <c r="H6" s="397">
        <f>'Ap B - Qtr NG Master'!$J$10</f>
        <v>1015.7492801672217</v>
      </c>
      <c r="I6" s="388"/>
      <c r="J6" s="388"/>
      <c r="K6" s="389"/>
      <c r="L6" s="370">
        <f>'Ap B - Qtr NG Master'!$N$10</f>
        <v>32375.113999998961</v>
      </c>
      <c r="M6" s="370">
        <f>'Ap B - Qtr NG Master'!$S$10</f>
        <v>248996.33900001217</v>
      </c>
    </row>
    <row r="7" spans="1:13">
      <c r="A7" s="382" t="s">
        <v>362</v>
      </c>
      <c r="B7" s="383" t="s">
        <v>44</v>
      </c>
      <c r="C7" s="382" t="s">
        <v>148</v>
      </c>
      <c r="D7" s="384" t="s">
        <v>194</v>
      </c>
      <c r="E7" s="394">
        <f>'Ap B - Qtr NG Master'!$F$11</f>
        <v>2</v>
      </c>
      <c r="F7" s="386"/>
      <c r="G7" s="387">
        <f>SUM('Ap C - Qtr NG LMI'!$F$11:$G$11)</f>
        <v>5.3800000000000001E-2</v>
      </c>
      <c r="H7" s="397">
        <f>'Ap B - Qtr NG Master'!$J$11</f>
        <v>5.3800000000000001E-2</v>
      </c>
      <c r="I7" s="388"/>
      <c r="J7" s="388"/>
      <c r="K7" s="389"/>
      <c r="L7" s="370">
        <f>'Ap B - Qtr NG Master'!$N$11</f>
        <v>8.3021999999999991</v>
      </c>
      <c r="M7" s="370">
        <f>'Ap B - Qtr NG Master'!$S$11</f>
        <v>81.382999999999996</v>
      </c>
    </row>
    <row r="8" spans="1:13">
      <c r="A8" s="382" t="s">
        <v>362</v>
      </c>
      <c r="B8" s="383" t="s">
        <v>44</v>
      </c>
      <c r="C8" s="382" t="s">
        <v>148</v>
      </c>
      <c r="D8" s="384"/>
      <c r="E8" s="396">
        <f>'Ap B - Qtr NG Master'!$F$12</f>
        <v>9461</v>
      </c>
      <c r="F8" s="395">
        <f>'Ap B - Qtr NG Master'!$I$12</f>
        <v>7762.9262475000005</v>
      </c>
      <c r="G8" s="387">
        <f>SUM('Ap C - Qtr NG LMI'!$F$12:$G$12)</f>
        <v>1515.9898399999806</v>
      </c>
      <c r="H8" s="397">
        <f>'Ap B - Qtr NG Master'!$J$12</f>
        <v>2417.9468758539811</v>
      </c>
      <c r="I8" s="388"/>
      <c r="J8" s="388"/>
      <c r="K8" s="389"/>
      <c r="L8" s="370">
        <f>'Ap B - Qtr NG Master'!$N$12</f>
        <v>40155.978439998958</v>
      </c>
      <c r="M8" s="370">
        <f>'Ap B - Qtr NG Master'!$S$12</f>
        <v>389415.54656001233</v>
      </c>
    </row>
    <row r="9" spans="1:13">
      <c r="A9" s="382" t="s">
        <v>362</v>
      </c>
      <c r="B9" s="383" t="s">
        <v>44</v>
      </c>
      <c r="C9" s="383" t="s">
        <v>149</v>
      </c>
      <c r="D9" s="384" t="s">
        <v>196</v>
      </c>
      <c r="E9" s="394">
        <f>'Ap B - Qtr NG Master'!$F$13</f>
        <v>11</v>
      </c>
      <c r="F9" s="395">
        <f>'Ap B - Qtr NG Master'!$I$13</f>
        <v>1936.8644624999999</v>
      </c>
      <c r="G9" s="387">
        <f>SUM('Ap C - Qtr NG LMI'!$F$13:$G$13)</f>
        <v>143.07499999999999</v>
      </c>
      <c r="H9" s="397">
        <f>'Ap B - Qtr NG Master'!$J$13</f>
        <v>394.68554920999998</v>
      </c>
      <c r="I9" s="388"/>
      <c r="J9" s="388"/>
      <c r="K9" s="389"/>
      <c r="L9" s="370">
        <f>'Ap B - Qtr NG Master'!$N$13</f>
        <v>311.45032000000003</v>
      </c>
      <c r="M9" s="370">
        <f>'Ap B - Qtr NG Master'!$S$13</f>
        <v>7178.2963400000008</v>
      </c>
    </row>
    <row r="10" spans="1:13">
      <c r="A10" s="382" t="s">
        <v>362</v>
      </c>
      <c r="B10" s="383" t="s">
        <v>44</v>
      </c>
      <c r="C10" s="383" t="s">
        <v>149</v>
      </c>
      <c r="D10" s="384" t="s">
        <v>109</v>
      </c>
      <c r="E10" s="394">
        <f>'Ap B - Qtr NG Master'!$F$14</f>
        <v>300</v>
      </c>
      <c r="F10" s="395">
        <f>'Ap B - Qtr NG Master'!$I$14</f>
        <v>679.68705249999994</v>
      </c>
      <c r="G10" s="387">
        <f>SUM('Ap C - Qtr NG LMI'!$F$14:$G$14)</f>
        <v>87.876469999999969</v>
      </c>
      <c r="H10" s="397">
        <f>'Ap B - Qtr NG Master'!$J$14</f>
        <v>219.10334606599997</v>
      </c>
      <c r="I10" s="388"/>
      <c r="J10" s="388"/>
      <c r="K10" s="389"/>
      <c r="L10" s="370">
        <f>'Ap B - Qtr NG Master'!$N$14</f>
        <v>595.28261999999938</v>
      </c>
      <c r="M10" s="370">
        <f>'Ap B - Qtr NG Master'!$S$14</f>
        <v>5998.7765999999883</v>
      </c>
    </row>
    <row r="11" spans="1:13">
      <c r="A11" s="382" t="s">
        <v>362</v>
      </c>
      <c r="B11" s="383" t="s">
        <v>44</v>
      </c>
      <c r="C11" s="383" t="s">
        <v>149</v>
      </c>
      <c r="D11" s="384" t="s">
        <v>111</v>
      </c>
      <c r="E11" s="394">
        <f>'Ap B - Qtr NG Master'!$F$15</f>
        <v>73</v>
      </c>
      <c r="F11" s="395">
        <f>'Ap B - Qtr NG Master'!$I$15</f>
        <v>1857.837855</v>
      </c>
      <c r="G11" s="387">
        <f>SUM('Ap C - Qtr NG LMI'!$F$15:$G$15)</f>
        <v>504.12243999999987</v>
      </c>
      <c r="H11" s="397">
        <f>'Ap B - Qtr NG Master'!$J$15</f>
        <v>765.90943433199982</v>
      </c>
      <c r="I11" s="388"/>
      <c r="J11" s="388"/>
      <c r="K11" s="389"/>
      <c r="L11" s="370">
        <f>'Ap B - Qtr NG Master'!$N$15</f>
        <v>1330.4820000000004</v>
      </c>
      <c r="M11" s="370">
        <f>'Ap B - Qtr NG Master'!$S$15</f>
        <v>30554.612369999999</v>
      </c>
    </row>
    <row r="12" spans="1:13">
      <c r="A12" s="382" t="s">
        <v>362</v>
      </c>
      <c r="B12" s="383" t="s">
        <v>44</v>
      </c>
      <c r="C12" s="383" t="s">
        <v>113</v>
      </c>
      <c r="D12" s="384" t="s">
        <v>113</v>
      </c>
      <c r="E12" s="394">
        <f>'Ap B - Qtr NG Master'!$F$16</f>
        <v>146302</v>
      </c>
      <c r="F12" s="395">
        <f>'Ap B - Qtr NG Master'!$I$16</f>
        <v>1135.0423174999999</v>
      </c>
      <c r="G12" s="387">
        <f>SUM('Ap C - Qtr NG LMI'!$F$16:$G$16)</f>
        <v>814.51700000000005</v>
      </c>
      <c r="H12" s="397">
        <f>'Ap B - Qtr NG Master'!$J$16</f>
        <v>871.37642514200002</v>
      </c>
      <c r="I12" s="388"/>
      <c r="J12" s="388"/>
      <c r="K12" s="389"/>
      <c r="L12" s="370">
        <f>'Ap B - Qtr NG Master'!$N$16</f>
        <v>68215.899999999994</v>
      </c>
      <c r="M12" s="370">
        <f>'Ap B - Qtr NG Master'!$S$16</f>
        <v>143253.38999999998</v>
      </c>
    </row>
    <row r="13" spans="1:13">
      <c r="A13" s="382" t="s">
        <v>362</v>
      </c>
      <c r="B13" s="383" t="s">
        <v>44</v>
      </c>
      <c r="C13" s="383" t="s">
        <v>363</v>
      </c>
      <c r="D13" s="384" t="s">
        <v>363</v>
      </c>
      <c r="E13" s="394">
        <f>'Tables 2-6'!$C$21</f>
        <v>358</v>
      </c>
      <c r="F13" s="395">
        <f>'Tables 2-6'!$D$33</f>
        <v>3372</v>
      </c>
      <c r="G13" s="387"/>
      <c r="H13" s="397">
        <f>'Tables 2-6'!$C$33</f>
        <v>2018.0576299999998</v>
      </c>
      <c r="I13" s="388"/>
      <c r="J13" s="388"/>
      <c r="K13" s="389"/>
      <c r="L13" s="370">
        <f>'Tables 2-6'!$C$44</f>
        <v>2655.439335</v>
      </c>
      <c r="M13" s="370"/>
    </row>
    <row r="14" spans="1:13">
      <c r="A14" s="382" t="s">
        <v>362</v>
      </c>
      <c r="B14" s="383" t="s">
        <v>364</v>
      </c>
      <c r="C14" s="383" t="s">
        <v>115</v>
      </c>
      <c r="D14" s="384" t="s">
        <v>115</v>
      </c>
      <c r="E14" s="394">
        <f>'Ap B - Qtr NG Master'!$F$20</f>
        <v>4</v>
      </c>
      <c r="F14" s="395">
        <f>'Ap B - Qtr NG Master'!$I$20</f>
        <v>931.8822725</v>
      </c>
      <c r="G14" s="387">
        <f>' Ap D - Qtr NG Business'!$F$8</f>
        <v>51.365110000000001</v>
      </c>
      <c r="H14" s="397">
        <f>'Ap B - Qtr NG Master'!$J$20</f>
        <v>536.24388971400003</v>
      </c>
      <c r="I14" s="388"/>
      <c r="J14" s="388"/>
      <c r="K14" s="389"/>
      <c r="L14" s="370">
        <f>'Ap B - Qtr NG Master'!$N$20</f>
        <v>215.10120999999998</v>
      </c>
      <c r="M14" s="370">
        <f>'Ap B - Qtr NG Master'!$S$20</f>
        <v>3246.2567600000002</v>
      </c>
    </row>
    <row r="15" spans="1:13">
      <c r="A15" s="382" t="s">
        <v>362</v>
      </c>
      <c r="B15" s="383" t="s">
        <v>364</v>
      </c>
      <c r="C15" s="382" t="s">
        <v>116</v>
      </c>
      <c r="D15" s="384" t="s">
        <v>201</v>
      </c>
      <c r="E15" s="394">
        <f>'Ap B - Qtr NG Master'!$F$21</f>
        <v>9</v>
      </c>
      <c r="F15" s="395">
        <f>'Ap B - Qtr NG Master'!$I$21</f>
        <v>1462.7538</v>
      </c>
      <c r="G15" s="386">
        <f>SUM(' Ap D - Qtr NG Business'!$F$9:$G$9)</f>
        <v>52.619599999999998</v>
      </c>
      <c r="H15" s="397">
        <f>'Ap B - Qtr NG Master'!$J$21</f>
        <v>435.93441111999994</v>
      </c>
      <c r="I15" s="388"/>
      <c r="J15" s="388"/>
      <c r="K15" s="389"/>
      <c r="L15" s="370">
        <f>'Ap B - Qtr NG Master'!$N$21</f>
        <v>3165.99244</v>
      </c>
      <c r="M15" s="370">
        <f>'Ap B - Qtr NG Master'!$S$21</f>
        <v>19448.0488</v>
      </c>
    </row>
    <row r="16" spans="1:13">
      <c r="A16" s="382" t="s">
        <v>362</v>
      </c>
      <c r="B16" s="383" t="s">
        <v>364</v>
      </c>
      <c r="C16" s="382" t="s">
        <v>116</v>
      </c>
      <c r="D16" s="384" t="s">
        <v>118</v>
      </c>
      <c r="E16" s="394">
        <f>'Ap B - Qtr NG Master'!$F$22</f>
        <v>0</v>
      </c>
      <c r="F16" s="395">
        <f>'Ap B - Qtr NG Master'!$I$22</f>
        <v>0</v>
      </c>
      <c r="G16" s="386">
        <f>SUM(' Ap D - Qtr NG Business'!$F$10:$G$10)</f>
        <v>0</v>
      </c>
      <c r="H16" s="397">
        <f>'Ap B - Qtr NG Master'!$J$22</f>
        <v>36.335329999999999</v>
      </c>
      <c r="I16" s="388"/>
      <c r="J16" s="388"/>
      <c r="K16" s="389"/>
      <c r="L16" s="370">
        <f>'Ap B - Qtr NG Master'!$N$22</f>
        <v>0</v>
      </c>
      <c r="M16" s="370">
        <f>'Ap B - Qtr NG Master'!$S$22</f>
        <v>0</v>
      </c>
    </row>
    <row r="17" spans="1:13">
      <c r="A17" s="382" t="s">
        <v>362</v>
      </c>
      <c r="B17" s="383" t="s">
        <v>364</v>
      </c>
      <c r="C17" s="382" t="s">
        <v>116</v>
      </c>
      <c r="D17" s="384" t="s">
        <v>119</v>
      </c>
      <c r="E17" s="394">
        <f>'Ap B - Qtr NG Master'!$F$23</f>
        <v>0</v>
      </c>
      <c r="F17" s="395">
        <f>'Ap B - Qtr NG Master'!$I$23</f>
        <v>0</v>
      </c>
      <c r="G17" s="386">
        <f>SUM(' Ap D - Qtr NG Business'!$F$11:$G$11)</f>
        <v>0</v>
      </c>
      <c r="H17" s="397">
        <f>'Ap B - Qtr NG Master'!$J$23</f>
        <v>57.531860000000002</v>
      </c>
      <c r="I17" s="388"/>
      <c r="J17" s="388"/>
      <c r="K17" s="389"/>
      <c r="L17" s="370">
        <f>'Ap B - Qtr NG Master'!$N$23</f>
        <v>0</v>
      </c>
      <c r="M17" s="370">
        <f>'Ap B - Qtr NG Master'!$S$23</f>
        <v>0</v>
      </c>
    </row>
    <row r="18" spans="1:13">
      <c r="A18" s="382" t="s">
        <v>362</v>
      </c>
      <c r="B18" s="383" t="s">
        <v>45</v>
      </c>
      <c r="C18" s="382" t="s">
        <v>45</v>
      </c>
      <c r="D18" s="384" t="s">
        <v>204</v>
      </c>
      <c r="E18" s="394">
        <f>'Ap B - Qtr NG Master'!$F$26</f>
        <v>0</v>
      </c>
      <c r="F18" s="386"/>
      <c r="G18" s="387">
        <f>SUM('Ap C - Qtr NG LMI'!$F$19:$G$19)</f>
        <v>0</v>
      </c>
      <c r="H18" s="397">
        <f>'Ap B - Qtr NG Master'!$J$26</f>
        <v>75.707623496349356</v>
      </c>
      <c r="I18" s="388"/>
      <c r="J18" s="388"/>
      <c r="K18" s="389"/>
      <c r="L18" s="370">
        <f>'Ap B - Qtr NG Master'!$N$26</f>
        <v>0</v>
      </c>
      <c r="M18" s="370">
        <f>'Ap B - Qtr NG Master'!$S$26</f>
        <v>0</v>
      </c>
    </row>
    <row r="19" spans="1:13">
      <c r="A19" s="382" t="s">
        <v>362</v>
      </c>
      <c r="B19" s="383" t="s">
        <v>45</v>
      </c>
      <c r="C19" s="382" t="s">
        <v>45</v>
      </c>
      <c r="D19" s="384" t="s">
        <v>115</v>
      </c>
      <c r="E19" s="394">
        <f>'Ap B - Qtr NG Master'!$F$27</f>
        <v>292</v>
      </c>
      <c r="F19" s="386"/>
      <c r="G19" s="387">
        <f>SUM('Ap C - Qtr NG LMI'!$F$20:$G$20)</f>
        <v>33.726489999999963</v>
      </c>
      <c r="H19" s="397">
        <f>'Ap B - Qtr NG Master'!$J$27</f>
        <v>71.591473073037633</v>
      </c>
      <c r="I19" s="388"/>
      <c r="J19" s="388"/>
      <c r="K19" s="389"/>
      <c r="L19" s="370">
        <f>'Ap B - Qtr NG Master'!$N$27</f>
        <v>568.09488000000056</v>
      </c>
      <c r="M19" s="370">
        <f>'Ap B - Qtr NG Master'!$S$27</f>
        <v>5677.2070399999957</v>
      </c>
    </row>
    <row r="20" spans="1:13">
      <c r="A20" s="382" t="s">
        <v>362</v>
      </c>
      <c r="B20" s="383" t="s">
        <v>45</v>
      </c>
      <c r="C20" s="382" t="s">
        <v>45</v>
      </c>
      <c r="D20" s="384" t="s">
        <v>205</v>
      </c>
      <c r="E20" s="394">
        <f>'Ap B - Qtr NG Master'!$F$28</f>
        <v>0</v>
      </c>
      <c r="F20" s="386"/>
      <c r="G20" s="387">
        <f>SUM(' Ap D - Qtr NG Business'!$F$14:$G$14)</f>
        <v>0</v>
      </c>
      <c r="H20" s="397">
        <f>'Ap B - Qtr NG Master'!$J$28</f>
        <v>2.5792743929200599</v>
      </c>
      <c r="I20" s="388"/>
      <c r="J20" s="388"/>
      <c r="K20" s="389"/>
      <c r="L20" s="370">
        <f>'Ap B - Qtr NG Master'!$N$28</f>
        <v>0</v>
      </c>
      <c r="M20" s="370">
        <f>'Ap B - Qtr NG Master'!$S$28</f>
        <v>0</v>
      </c>
    </row>
    <row r="21" spans="1:13">
      <c r="A21" s="382" t="s">
        <v>362</v>
      </c>
      <c r="B21" s="383" t="s">
        <v>45</v>
      </c>
      <c r="C21" s="382" t="s">
        <v>45</v>
      </c>
      <c r="D21" s="384" t="s">
        <v>119</v>
      </c>
      <c r="E21" s="394">
        <f>'Ap B - Qtr NG Master'!$F$29</f>
        <v>0</v>
      </c>
      <c r="F21" s="386"/>
      <c r="G21" s="387">
        <f>SUM(' Ap D - Qtr NG Business'!$F$15:$G$15)</f>
        <v>0</v>
      </c>
      <c r="H21" s="397">
        <f>'Ap B - Qtr NG Master'!$J$29</f>
        <v>221.52864759969293</v>
      </c>
      <c r="I21" s="388"/>
      <c r="J21" s="388"/>
      <c r="K21" s="389"/>
      <c r="L21" s="370">
        <f>'Ap B - Qtr NG Master'!$N$29</f>
        <v>0</v>
      </c>
      <c r="M21" s="370">
        <f>'Ap B - Qtr NG Master'!$S$29</f>
        <v>0</v>
      </c>
    </row>
    <row r="22" spans="1:13">
      <c r="A22" s="382" t="s">
        <v>362</v>
      </c>
      <c r="B22" s="383" t="s">
        <v>45</v>
      </c>
      <c r="C22" s="382" t="s">
        <v>45</v>
      </c>
      <c r="D22" s="384"/>
      <c r="E22" s="394">
        <f>'Ap B - Qtr NG Master'!$F$30</f>
        <v>292</v>
      </c>
      <c r="F22" s="395">
        <f>'Ap B - Qtr NG Master'!$I$30</f>
        <v>852.75399249999998</v>
      </c>
      <c r="G22" s="387">
        <f>SUM('Ap C - Qtr NG LMI'!$F$21:$G$21,' Ap D - Qtr NG Business'!$F$16:$G$16)</f>
        <v>33.726489999999963</v>
      </c>
      <c r="H22" s="397">
        <f>'Ap B - Qtr NG Master'!$J$30</f>
        <v>371.40701856199996</v>
      </c>
      <c r="I22" s="388"/>
      <c r="J22" s="388"/>
      <c r="K22" s="389"/>
      <c r="L22" s="370">
        <f>'Ap B - Qtr NG Master'!$N$30</f>
        <v>568.09488000000056</v>
      </c>
      <c r="M22" s="370">
        <f>'Ap B - Qtr NG Master'!$S$30</f>
        <v>5677.2070399999957</v>
      </c>
    </row>
    <row r="23" spans="1:13" ht="29">
      <c r="A23" s="382" t="s">
        <v>362</v>
      </c>
      <c r="B23" s="382" t="s">
        <v>365</v>
      </c>
      <c r="C23" s="15" t="s">
        <v>208</v>
      </c>
      <c r="D23" s="384" t="s">
        <v>208</v>
      </c>
      <c r="E23" s="394">
        <f>'Ap B - Qtr NG Master'!$F$32</f>
        <v>0</v>
      </c>
      <c r="F23" s="395">
        <f>'Ap B - Qtr NG Master'!$I$32</f>
        <v>0</v>
      </c>
      <c r="G23" s="387">
        <f>SUM('Ap C - Qtr NG LMI'!$F$22:$G$22)</f>
        <v>0</v>
      </c>
      <c r="H23" s="397">
        <f>'Ap B - Qtr NG Master'!$J$32</f>
        <v>0</v>
      </c>
      <c r="I23" s="388"/>
      <c r="J23" s="388"/>
      <c r="K23" s="389"/>
      <c r="L23" s="370">
        <f>'Ap B - Qtr NG Master'!$N$32</f>
        <v>0</v>
      </c>
      <c r="M23" s="370">
        <f>'Ap B - Qtr NG Master'!$S$32</f>
        <v>0</v>
      </c>
    </row>
    <row r="24" spans="1:13">
      <c r="A24" s="382"/>
      <c r="B24" s="383"/>
      <c r="C24" s="382"/>
      <c r="D24" s="384"/>
      <c r="E24" s="385"/>
      <c r="F24" s="386"/>
      <c r="G24" s="387"/>
      <c r="H24" s="387"/>
      <c r="I24" s="388"/>
      <c r="J24" s="388"/>
      <c r="K24" s="389"/>
      <c r="L24" s="15"/>
      <c r="M24" s="15"/>
    </row>
    <row r="25" spans="1:13">
      <c r="A25" s="382"/>
      <c r="B25" s="383"/>
      <c r="C25" s="382"/>
      <c r="D25" s="384"/>
      <c r="E25" s="385"/>
      <c r="F25" s="386"/>
      <c r="G25" s="387"/>
      <c r="H25" s="387"/>
      <c r="I25" s="388"/>
      <c r="J25" s="388"/>
      <c r="K25" s="389"/>
      <c r="L25" s="15"/>
      <c r="M25" s="15"/>
    </row>
    <row r="26" spans="1:13">
      <c r="A26" s="382"/>
      <c r="B26" s="383"/>
      <c r="C26" s="382"/>
      <c r="D26" s="384"/>
      <c r="E26" s="385"/>
      <c r="F26" s="386"/>
      <c r="G26" s="387"/>
      <c r="H26" s="387"/>
      <c r="I26" s="388"/>
      <c r="J26" s="388"/>
      <c r="K26" s="389"/>
      <c r="L26" s="15"/>
      <c r="M26" s="15"/>
    </row>
    <row r="27" spans="1:13">
      <c r="A27" s="382"/>
      <c r="B27" s="383"/>
      <c r="C27" s="382"/>
      <c r="D27" s="384"/>
      <c r="E27" s="385"/>
      <c r="F27" s="386"/>
      <c r="G27" s="387"/>
      <c r="H27" s="387"/>
      <c r="I27" s="388"/>
      <c r="J27" s="388"/>
      <c r="K27" s="389"/>
      <c r="L27" s="15"/>
      <c r="M27" s="15"/>
    </row>
    <row r="28" spans="1:13">
      <c r="A28" s="382"/>
      <c r="B28" s="383"/>
      <c r="C28" s="382"/>
      <c r="D28" s="384"/>
      <c r="E28" s="385"/>
      <c r="F28" s="386"/>
      <c r="G28" s="387"/>
      <c r="H28" s="387"/>
      <c r="I28" s="388"/>
      <c r="J28" s="388"/>
      <c r="K28" s="389"/>
      <c r="L28" s="15"/>
      <c r="M28" s="15"/>
    </row>
    <row r="29" spans="1:13">
      <c r="A29" s="382"/>
      <c r="B29" s="383"/>
      <c r="C29" s="382"/>
      <c r="D29" s="384"/>
      <c r="E29" s="385"/>
      <c r="F29" s="386"/>
      <c r="G29" s="387"/>
      <c r="H29" s="387"/>
      <c r="I29" s="388"/>
      <c r="J29" s="388"/>
      <c r="K29" s="388"/>
      <c r="L29" s="15"/>
      <c r="M29" s="15"/>
    </row>
    <row r="30" spans="1:13">
      <c r="A30" s="382"/>
      <c r="B30" s="383"/>
      <c r="C30" s="382"/>
      <c r="D30" s="384"/>
      <c r="E30" s="385"/>
      <c r="F30" s="386"/>
      <c r="G30" s="387"/>
      <c r="H30" s="387"/>
      <c r="I30" s="388"/>
      <c r="J30" s="388"/>
      <c r="K30" s="388"/>
      <c r="L30" s="15"/>
      <c r="M30" s="15"/>
    </row>
    <row r="31" spans="1:13">
      <c r="A31" s="382"/>
      <c r="B31" s="383"/>
      <c r="C31" s="382"/>
      <c r="D31" s="384"/>
      <c r="E31" s="385"/>
      <c r="F31" s="386"/>
      <c r="G31" s="387"/>
      <c r="H31" s="387"/>
      <c r="I31" s="388"/>
      <c r="J31" s="388"/>
      <c r="K31" s="388"/>
      <c r="L31" s="15"/>
      <c r="M31" s="15"/>
    </row>
    <row r="32" spans="1:13">
      <c r="A32" s="382"/>
      <c r="B32" s="383"/>
      <c r="C32" s="382"/>
      <c r="D32" s="384"/>
      <c r="E32" s="385"/>
      <c r="F32" s="386"/>
      <c r="G32" s="387"/>
      <c r="H32" s="387"/>
      <c r="I32" s="388"/>
      <c r="J32" s="388"/>
      <c r="K32" s="388"/>
      <c r="L32" s="15"/>
      <c r="M32" s="15"/>
    </row>
    <row r="33" spans="1:13">
      <c r="A33" s="382"/>
      <c r="B33" s="383"/>
      <c r="C33" s="382"/>
      <c r="D33" s="384"/>
      <c r="E33" s="385"/>
      <c r="F33" s="386"/>
      <c r="G33" s="387"/>
      <c r="H33" s="387"/>
      <c r="I33" s="388"/>
      <c r="J33" s="388"/>
      <c r="K33" s="388"/>
      <c r="L33" s="15"/>
      <c r="M33" s="15"/>
    </row>
    <row r="34" spans="1:13">
      <c r="A34" s="382"/>
      <c r="B34" s="383"/>
      <c r="C34" s="382"/>
      <c r="D34" s="384"/>
      <c r="E34" s="385"/>
      <c r="F34" s="386"/>
      <c r="G34" s="387"/>
      <c r="H34" s="387"/>
      <c r="I34" s="388"/>
      <c r="J34" s="388"/>
      <c r="K34" s="388"/>
      <c r="L34" s="15"/>
      <c r="M34" s="15"/>
    </row>
    <row r="35" spans="1:13">
      <c r="A35" s="382"/>
      <c r="B35" s="383"/>
      <c r="C35" s="382"/>
      <c r="D35" s="384"/>
      <c r="E35" s="385"/>
      <c r="F35" s="386"/>
      <c r="G35" s="387"/>
      <c r="H35" s="387"/>
      <c r="I35" s="388"/>
      <c r="J35" s="388"/>
      <c r="K35" s="388"/>
      <c r="L35" s="15"/>
      <c r="M35" s="15"/>
    </row>
    <row r="36" spans="1:13">
      <c r="A36" s="382"/>
      <c r="B36" s="383"/>
      <c r="C36" s="382"/>
      <c r="D36" s="384"/>
      <c r="E36" s="385"/>
      <c r="F36" s="386"/>
      <c r="G36" s="387"/>
      <c r="H36" s="387"/>
      <c r="I36" s="388"/>
      <c r="J36" s="388"/>
      <c r="K36" s="388"/>
      <c r="L36" s="15"/>
      <c r="M36" s="15"/>
    </row>
  </sheetData>
  <mergeCells count="3">
    <mergeCell ref="A2:C2"/>
    <mergeCell ref="F2:H2"/>
    <mergeCell ref="I2:M2"/>
  </mergeCells>
  <conditionalFormatting sqref="G4:G11 G15:G36">
    <cfRule type="expression" dxfId="13" priority="14">
      <formula>IF(#REF!&gt;1,TRUE,FALSE)</formula>
    </cfRule>
  </conditionalFormatting>
  <conditionalFormatting sqref="H4:H8 H11:H36">
    <cfRule type="expression" dxfId="12" priority="13">
      <formula>IF(#REF!&gt;1,TRUE,FALSE)</formula>
    </cfRule>
  </conditionalFormatting>
  <conditionalFormatting sqref="G7">
    <cfRule type="expression" dxfId="11" priority="12">
      <formula>IF(#REF!&gt;1,TRUE,FALSE)</formula>
    </cfRule>
  </conditionalFormatting>
  <conditionalFormatting sqref="H7">
    <cfRule type="expression" dxfId="10" priority="11">
      <formula>IF(#REF!&gt;1,TRUE,FALSE)</formula>
    </cfRule>
  </conditionalFormatting>
  <conditionalFormatting sqref="G8:G11">
    <cfRule type="expression" dxfId="9" priority="10">
      <formula>IF(#REF!&gt;1,TRUE,FALSE)</formula>
    </cfRule>
  </conditionalFormatting>
  <conditionalFormatting sqref="H8:H13">
    <cfRule type="expression" dxfId="8" priority="9">
      <formula>IF(#REF!&gt;1,TRUE,FALSE)</formula>
    </cfRule>
  </conditionalFormatting>
  <conditionalFormatting sqref="G11:G14">
    <cfRule type="expression" dxfId="7" priority="8">
      <formula>IF(#REF!&gt;1,TRUE,FALSE)</formula>
    </cfRule>
  </conditionalFormatting>
  <conditionalFormatting sqref="G12:G14">
    <cfRule type="expression" dxfId="6" priority="7">
      <formula>IF(#REF!&gt;1,TRUE,FALSE)</formula>
    </cfRule>
  </conditionalFormatting>
  <conditionalFormatting sqref="H8">
    <cfRule type="expression" dxfId="5" priority="6">
      <formula>IF(#REF!&gt;1,TRUE,FALSE)</formula>
    </cfRule>
  </conditionalFormatting>
  <conditionalFormatting sqref="G10">
    <cfRule type="expression" dxfId="4" priority="5">
      <formula>IF(#REF!&gt;1,TRUE,FALSE)</formula>
    </cfRule>
  </conditionalFormatting>
  <conditionalFormatting sqref="H10">
    <cfRule type="expression" dxfId="3" priority="4">
      <formula>IF(#REF!&gt;1,TRUE,FALSE)</formula>
    </cfRule>
  </conditionalFormatting>
  <conditionalFormatting sqref="G8">
    <cfRule type="expression" dxfId="2" priority="3">
      <formula>IF(#REF!&gt;1,TRUE,FALSE)</formula>
    </cfRule>
  </conditionalFormatting>
  <conditionalFormatting sqref="G12:G13">
    <cfRule type="expression" dxfId="1" priority="2">
      <formula>IF(#REF!&gt;1,TRUE,FALSE)</formula>
    </cfRule>
  </conditionalFormatting>
  <conditionalFormatting sqref="G12:G13">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D00-000000000000}">
          <x14:formula1>
            <xm:f>Lookup_Sheet!$A$18:$A$24</xm:f>
          </x14:formula1>
          <xm:sqref>A4:A36</xm:sqref>
        </x14:dataValidation>
        <x14:dataValidation type="list" allowBlank="1" showInputMessage="1" showErrorMessage="1" xr:uid="{00000000-0002-0000-0D00-000001000000}">
          <x14:formula1>
            <xm:f>Lookup_Sheet!$A$2:$A$5</xm:f>
          </x14:formula1>
          <xm:sqref>B4:B36</xm:sqref>
        </x14:dataValidation>
        <x14:dataValidation type="list" allowBlank="1" showInputMessage="1" xr:uid="{00000000-0002-0000-0D00-000002000000}">
          <x14:formula1>
            <xm:f>Lookup_Sheet!$A$8:$A$10</xm:f>
          </x14:formula1>
          <xm:sqref>C4:C36</xm:sqref>
        </x14:dataValidation>
        <x14:dataValidation type="list" allowBlank="1" showInputMessage="1" showErrorMessage="1" xr:uid="{00000000-0002-0000-0D00-000003000000}">
          <x14:formula1>
            <xm:f>Lookup_Sheet!$A$28:$A$39</xm:f>
          </x14:formula1>
          <xm:sqref>B1</xm:sqref>
        </x14:dataValidation>
        <x14:dataValidation type="list" allowBlank="1" showInputMessage="1" xr:uid="{00000000-0002-0000-0D00-000004000000}">
          <x14:formula1>
            <xm:f>Lookup_Sheet!$A$13:$A$15</xm:f>
          </x14:formula1>
          <xm:sqref>D4:D36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39"/>
  <sheetViews>
    <sheetView workbookViewId="0"/>
  </sheetViews>
  <sheetFormatPr defaultRowHeight="14.5"/>
  <cols>
    <col min="1" max="1" width="51.81640625" bestFit="1" customWidth="1"/>
    <col min="3" max="3" width="7.453125" bestFit="1" customWidth="1"/>
  </cols>
  <sheetData>
    <row r="1" spans="1:1">
      <c r="A1" s="390" t="s">
        <v>353</v>
      </c>
    </row>
    <row r="2" spans="1:1">
      <c r="A2" s="15" t="s">
        <v>44</v>
      </c>
    </row>
    <row r="3" spans="1:1">
      <c r="A3" s="15" t="s">
        <v>364</v>
      </c>
    </row>
    <row r="4" spans="1:1">
      <c r="A4" s="15" t="s">
        <v>45</v>
      </c>
    </row>
    <row r="5" spans="1:1">
      <c r="A5" s="15" t="s">
        <v>365</v>
      </c>
    </row>
    <row r="7" spans="1:1">
      <c r="A7" s="390" t="s">
        <v>288</v>
      </c>
    </row>
    <row r="8" spans="1:1">
      <c r="A8" s="15" t="s">
        <v>148</v>
      </c>
    </row>
    <row r="9" spans="1:1">
      <c r="A9" s="15" t="s">
        <v>115</v>
      </c>
    </row>
    <row r="10" spans="1:1">
      <c r="A10" s="15" t="s">
        <v>45</v>
      </c>
    </row>
    <row r="12" spans="1:1">
      <c r="A12" s="390" t="s">
        <v>199</v>
      </c>
    </row>
    <row r="13" spans="1:1">
      <c r="A13" s="15" t="s">
        <v>204</v>
      </c>
    </row>
    <row r="14" spans="1:1">
      <c r="A14" s="15" t="s">
        <v>117</v>
      </c>
    </row>
    <row r="15" spans="1:1">
      <c r="A15" s="15" t="s">
        <v>115</v>
      </c>
    </row>
    <row r="17" spans="1:1">
      <c r="A17" s="390" t="s">
        <v>366</v>
      </c>
    </row>
    <row r="18" spans="1:1">
      <c r="A18" s="391" t="s">
        <v>367</v>
      </c>
    </row>
    <row r="19" spans="1:1">
      <c r="A19" s="391" t="s">
        <v>362</v>
      </c>
    </row>
    <row r="20" spans="1:1">
      <c r="A20" s="391" t="s">
        <v>368</v>
      </c>
    </row>
    <row r="21" spans="1:1">
      <c r="A21" s="391" t="s">
        <v>369</v>
      </c>
    </row>
    <row r="22" spans="1:1">
      <c r="A22" s="391" t="s">
        <v>370</v>
      </c>
    </row>
    <row r="23" spans="1:1">
      <c r="A23" s="391" t="s">
        <v>371</v>
      </c>
    </row>
    <row r="24" spans="1:1">
      <c r="A24" s="391" t="s">
        <v>372</v>
      </c>
    </row>
    <row r="27" spans="1:1">
      <c r="A27" s="392" t="s">
        <v>373</v>
      </c>
    </row>
    <row r="28" spans="1:1">
      <c r="A28" s="393" t="s">
        <v>374</v>
      </c>
    </row>
    <row r="29" spans="1:1">
      <c r="A29" s="393" t="s">
        <v>375</v>
      </c>
    </row>
    <row r="30" spans="1:1">
      <c r="A30" s="393" t="s">
        <v>376</v>
      </c>
    </row>
    <row r="31" spans="1:1">
      <c r="A31" s="393" t="s">
        <v>377</v>
      </c>
    </row>
    <row r="32" spans="1:1">
      <c r="A32" s="393" t="s">
        <v>378</v>
      </c>
    </row>
    <row r="33" spans="1:1">
      <c r="A33" s="393" t="s">
        <v>379</v>
      </c>
    </row>
    <row r="34" spans="1:1">
      <c r="A34" s="393" t="s">
        <v>380</v>
      </c>
    </row>
    <row r="35" spans="1:1">
      <c r="A35" s="393" t="s">
        <v>381</v>
      </c>
    </row>
    <row r="36" spans="1:1">
      <c r="A36" s="393" t="s">
        <v>382</v>
      </c>
    </row>
    <row r="37" spans="1:1">
      <c r="A37" s="393" t="s">
        <v>383</v>
      </c>
    </row>
    <row r="38" spans="1:1">
      <c r="A38" s="393" t="s">
        <v>384</v>
      </c>
    </row>
    <row r="39" spans="1:1">
      <c r="A39" s="393" t="s">
        <v>385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1:O67"/>
  <sheetViews>
    <sheetView topLeftCell="A26" zoomScaleNormal="100" workbookViewId="0">
      <selection activeCell="A41" sqref="A41"/>
    </sheetView>
  </sheetViews>
  <sheetFormatPr defaultRowHeight="14.5"/>
  <cols>
    <col min="1" max="1" width="47" customWidth="1"/>
    <col min="2" max="7" width="13.453125" customWidth="1"/>
    <col min="8" max="8" width="6.453125" customWidth="1"/>
    <col min="9" max="20" width="11.54296875" customWidth="1"/>
  </cols>
  <sheetData>
    <row r="1" spans="1:15" ht="15" thickBot="1">
      <c r="A1" t="s">
        <v>19</v>
      </c>
      <c r="I1" t="s">
        <v>20</v>
      </c>
      <c r="J1" t="s">
        <v>21</v>
      </c>
      <c r="L1" s="434"/>
      <c r="M1" s="434"/>
      <c r="N1" s="396"/>
      <c r="O1" s="435"/>
    </row>
    <row r="2" spans="1:15" ht="36">
      <c r="A2" s="366"/>
      <c r="B2" s="366" t="s">
        <v>22</v>
      </c>
      <c r="C2" s="16" t="s">
        <v>23</v>
      </c>
      <c r="D2" s="16" t="s">
        <v>24</v>
      </c>
      <c r="E2" s="35" t="s">
        <v>25</v>
      </c>
      <c r="F2" s="35" t="s">
        <v>26</v>
      </c>
      <c r="G2" s="35" t="s">
        <v>27</v>
      </c>
      <c r="I2" s="436">
        <f>$G$3</f>
        <v>0.65</v>
      </c>
      <c r="J2" s="436">
        <f>E32</f>
        <v>0.36742278763793418</v>
      </c>
      <c r="L2" s="437"/>
      <c r="M2" s="435"/>
    </row>
    <row r="3" spans="1:15">
      <c r="A3" s="438" t="s">
        <v>28</v>
      </c>
      <c r="B3" s="499">
        <v>114558.28190999896</v>
      </c>
      <c r="C3" s="499">
        <v>2655.439335</v>
      </c>
      <c r="D3" s="499" t="s">
        <v>17</v>
      </c>
      <c r="E3" s="499">
        <v>117213.72124499896</v>
      </c>
      <c r="F3" s="500">
        <v>181031</v>
      </c>
      <c r="G3" s="496">
        <v>0.65</v>
      </c>
      <c r="L3" s="437"/>
    </row>
    <row r="4" spans="1:15">
      <c r="A4" s="438" t="s">
        <v>29</v>
      </c>
      <c r="B4" s="499">
        <v>604772.13447001227</v>
      </c>
      <c r="C4" s="537">
        <v>52411</v>
      </c>
      <c r="D4" s="499" t="s">
        <v>17</v>
      </c>
      <c r="E4" s="499">
        <v>657184</v>
      </c>
      <c r="F4" s="500">
        <v>1064762</v>
      </c>
      <c r="G4" s="496">
        <v>0.62</v>
      </c>
      <c r="L4" s="437"/>
    </row>
    <row r="5" spans="1:15">
      <c r="A5" s="438" t="s">
        <v>30</v>
      </c>
      <c r="B5" s="497"/>
      <c r="C5" s="497"/>
      <c r="D5" s="497"/>
      <c r="E5" s="497"/>
      <c r="F5" s="497"/>
      <c r="G5" s="498"/>
      <c r="L5" s="437"/>
    </row>
    <row r="6" spans="1:15" ht="16.5">
      <c r="A6" s="438" t="s">
        <v>31</v>
      </c>
      <c r="B6" s="497"/>
      <c r="C6" s="497"/>
      <c r="D6" s="497"/>
      <c r="E6" s="497"/>
      <c r="F6" s="497"/>
      <c r="G6" s="498"/>
      <c r="H6" s="437"/>
      <c r="L6" s="437"/>
    </row>
    <row r="7" spans="1:15">
      <c r="A7" s="438" t="s">
        <v>32</v>
      </c>
      <c r="B7" s="531">
        <v>35603.195009999996</v>
      </c>
      <c r="C7" s="499">
        <v>52411</v>
      </c>
      <c r="D7" s="499" t="s">
        <v>17</v>
      </c>
      <c r="E7" s="499">
        <v>88015</v>
      </c>
      <c r="F7" s="497"/>
      <c r="G7" s="498"/>
      <c r="H7" s="437"/>
      <c r="I7" s="437"/>
      <c r="J7" s="437"/>
      <c r="K7" s="437"/>
      <c r="L7" s="437"/>
    </row>
    <row r="8" spans="1:15">
      <c r="A8" s="438" t="s">
        <v>33</v>
      </c>
      <c r="B8" s="531">
        <v>12647</v>
      </c>
      <c r="C8" s="501"/>
      <c r="D8" s="499" t="s">
        <v>17</v>
      </c>
      <c r="E8" s="499">
        <v>12647</v>
      </c>
      <c r="F8" s="497"/>
      <c r="G8" s="498"/>
      <c r="H8" s="437"/>
      <c r="I8" s="437"/>
      <c r="J8" s="437"/>
      <c r="K8" s="437"/>
      <c r="L8" s="437"/>
    </row>
    <row r="9" spans="1:15" ht="31">
      <c r="A9" s="438" t="s">
        <v>34</v>
      </c>
      <c r="B9" s="579">
        <v>-758.60462554414596</v>
      </c>
      <c r="C9" s="501"/>
      <c r="D9" s="502"/>
      <c r="E9" s="579">
        <v>-758.60462554414596</v>
      </c>
      <c r="F9" s="498"/>
      <c r="G9" s="498"/>
      <c r="H9" s="437"/>
      <c r="I9" s="437"/>
      <c r="J9" s="437"/>
      <c r="K9" s="437"/>
      <c r="L9" s="437"/>
    </row>
    <row r="10" spans="1:15">
      <c r="H10" s="437"/>
      <c r="I10" s="437"/>
      <c r="J10" s="437"/>
      <c r="K10" s="437"/>
      <c r="L10" s="437"/>
    </row>
    <row r="11" spans="1:15">
      <c r="A11" t="s">
        <v>35</v>
      </c>
      <c r="H11" s="437"/>
      <c r="I11" s="437"/>
      <c r="J11" s="437"/>
      <c r="K11" s="437"/>
      <c r="L11" s="437"/>
    </row>
    <row r="12" spans="1:15">
      <c r="A12" t="s">
        <v>36</v>
      </c>
      <c r="H12" s="437"/>
      <c r="I12" s="437"/>
      <c r="J12" s="437"/>
      <c r="K12" s="437"/>
      <c r="L12" s="437"/>
    </row>
    <row r="13" spans="1:15">
      <c r="A13" t="s">
        <v>37</v>
      </c>
      <c r="H13" s="437"/>
      <c r="I13" s="437"/>
      <c r="J13" s="437"/>
      <c r="K13" s="437"/>
      <c r="L13" s="437"/>
    </row>
    <row r="14" spans="1:15">
      <c r="G14" s="439"/>
      <c r="H14" s="437"/>
      <c r="I14" s="437"/>
      <c r="J14" s="437"/>
      <c r="K14" s="437"/>
      <c r="L14" s="437"/>
    </row>
    <row r="15" spans="1:15">
      <c r="A15" s="437" t="s">
        <v>38</v>
      </c>
      <c r="F15" s="439"/>
      <c r="I15" s="437"/>
      <c r="J15" s="437"/>
      <c r="K15" s="437"/>
      <c r="L15" s="437"/>
    </row>
    <row r="16" spans="1:15" ht="36">
      <c r="A16" s="366" t="s">
        <v>39</v>
      </c>
      <c r="B16" s="366" t="s">
        <v>40</v>
      </c>
      <c r="C16" s="35" t="s">
        <v>41</v>
      </c>
      <c r="D16" s="35" t="s">
        <v>42</v>
      </c>
      <c r="E16" s="367" t="s">
        <v>43</v>
      </c>
      <c r="F16" s="439"/>
    </row>
    <row r="17" spans="1:6">
      <c r="A17" s="369" t="s">
        <v>44</v>
      </c>
      <c r="B17" s="487">
        <v>146980</v>
      </c>
      <c r="C17" s="487">
        <v>156147</v>
      </c>
      <c r="D17" s="487">
        <v>167475</v>
      </c>
      <c r="E17" s="477">
        <v>0.93236005373936404</v>
      </c>
      <c r="F17" s="439"/>
    </row>
    <row r="18" spans="1:6">
      <c r="A18" s="369" t="s">
        <v>45</v>
      </c>
      <c r="B18" s="487">
        <v>227</v>
      </c>
      <c r="C18" s="487">
        <v>292</v>
      </c>
      <c r="D18" s="487">
        <v>510</v>
      </c>
      <c r="E18" s="477">
        <v>0.5725490196078431</v>
      </c>
      <c r="F18" s="439"/>
    </row>
    <row r="19" spans="1:6">
      <c r="A19" s="369" t="s">
        <v>46</v>
      </c>
      <c r="B19" s="487">
        <v>10</v>
      </c>
      <c r="C19" s="487">
        <v>13</v>
      </c>
      <c r="D19" s="487">
        <v>1065</v>
      </c>
      <c r="E19" s="477">
        <v>1.2206572769953052E-2</v>
      </c>
      <c r="F19" s="439"/>
    </row>
    <row r="20" spans="1:6">
      <c r="A20" s="372" t="s">
        <v>47</v>
      </c>
      <c r="B20" s="488">
        <v>147217</v>
      </c>
      <c r="C20" s="488">
        <v>156452</v>
      </c>
      <c r="D20" s="488">
        <v>169050</v>
      </c>
      <c r="E20" s="478">
        <v>0.92547766932860098</v>
      </c>
      <c r="F20" s="439"/>
    </row>
    <row r="21" spans="1:6">
      <c r="A21" s="369" t="s">
        <v>48</v>
      </c>
      <c r="B21" s="487">
        <v>88</v>
      </c>
      <c r="C21" s="487">
        <v>358</v>
      </c>
      <c r="D21" s="487">
        <v>5700</v>
      </c>
      <c r="E21" s="477" t="s">
        <v>17</v>
      </c>
      <c r="F21" s="439"/>
    </row>
    <row r="22" spans="1:6">
      <c r="A22" s="372" t="s">
        <v>49</v>
      </c>
      <c r="B22" s="488">
        <v>147305</v>
      </c>
      <c r="C22" s="488">
        <v>156810</v>
      </c>
      <c r="D22" s="488">
        <v>169050</v>
      </c>
      <c r="E22" s="478" t="s">
        <v>17</v>
      </c>
      <c r="F22" s="439"/>
    </row>
    <row r="23" spans="1:6">
      <c r="A23" s="545" t="s">
        <v>50</v>
      </c>
      <c r="B23" s="486"/>
      <c r="C23" s="486"/>
      <c r="D23" s="486"/>
      <c r="E23" s="486"/>
    </row>
    <row r="24" spans="1:6">
      <c r="A24" t="s">
        <v>51</v>
      </c>
      <c r="B24" s="486"/>
      <c r="C24" s="486"/>
      <c r="D24" s="486"/>
      <c r="E24" s="486"/>
    </row>
    <row r="25" spans="1:6">
      <c r="A25" t="s">
        <v>52</v>
      </c>
      <c r="B25" s="486"/>
      <c r="C25" s="486"/>
      <c r="D25" s="486"/>
      <c r="E25" s="486"/>
    </row>
    <row r="26" spans="1:6">
      <c r="B26" s="486"/>
      <c r="C26" s="486"/>
      <c r="D26" s="486"/>
      <c r="E26" s="486"/>
    </row>
    <row r="27" spans="1:6">
      <c r="A27" t="s">
        <v>53</v>
      </c>
      <c r="B27" s="486"/>
      <c r="C27" s="486"/>
      <c r="D27" s="486"/>
      <c r="E27" s="486"/>
    </row>
    <row r="28" spans="1:6" ht="36">
      <c r="A28" s="366" t="s">
        <v>54</v>
      </c>
      <c r="B28" s="366" t="s">
        <v>55</v>
      </c>
      <c r="C28" s="35" t="s">
        <v>56</v>
      </c>
      <c r="D28" s="35" t="s">
        <v>57</v>
      </c>
      <c r="E28" s="367" t="s">
        <v>58</v>
      </c>
    </row>
    <row r="29" spans="1:6">
      <c r="A29" s="369" t="s">
        <v>44</v>
      </c>
      <c r="B29" s="479">
        <v>1715.5973390220006</v>
      </c>
      <c r="C29" s="479">
        <v>4669.0216306039811</v>
      </c>
      <c r="D29" s="479">
        <v>13372.357935</v>
      </c>
      <c r="E29" s="477">
        <v>0.34915470056208758</v>
      </c>
    </row>
    <row r="30" spans="1:6">
      <c r="A30" s="369" t="s">
        <v>45</v>
      </c>
      <c r="B30" s="479">
        <v>111.63810044099995</v>
      </c>
      <c r="C30" s="479">
        <v>371.40701856199996</v>
      </c>
      <c r="D30" s="479">
        <v>852.75399249999998</v>
      </c>
      <c r="E30" s="477">
        <v>0.43553829337480349</v>
      </c>
    </row>
    <row r="31" spans="1:6">
      <c r="A31" s="369" t="s">
        <v>46</v>
      </c>
      <c r="B31" s="479">
        <v>369.39539053700003</v>
      </c>
      <c r="C31" s="479">
        <v>1066.045490834</v>
      </c>
      <c r="D31" s="479">
        <v>2394.6360725</v>
      </c>
      <c r="E31" s="477">
        <v>0.44518058634314672</v>
      </c>
    </row>
    <row r="32" spans="1:6">
      <c r="A32" s="372" t="s">
        <v>47</v>
      </c>
      <c r="B32" s="480">
        <v>2196.6308300000005</v>
      </c>
      <c r="C32" s="480">
        <v>6106.4741399999812</v>
      </c>
      <c r="D32" s="480">
        <v>16619.748</v>
      </c>
      <c r="E32" s="478">
        <v>0.36742278763793418</v>
      </c>
    </row>
    <row r="33" spans="1:14">
      <c r="A33" s="369" t="s">
        <v>48</v>
      </c>
      <c r="B33" s="479">
        <v>481.42190000000005</v>
      </c>
      <c r="C33" s="479">
        <v>2018.0576299999998</v>
      </c>
      <c r="D33" s="479">
        <v>3372</v>
      </c>
      <c r="E33" s="477">
        <v>0.59847497924080661</v>
      </c>
    </row>
    <row r="34" spans="1:14">
      <c r="A34" s="372" t="s">
        <v>49</v>
      </c>
      <c r="B34" s="480">
        <v>2678.0527300000003</v>
      </c>
      <c r="C34" s="480">
        <v>8124.5317699999814</v>
      </c>
      <c r="D34" s="480">
        <v>19991.748</v>
      </c>
      <c r="E34" s="478">
        <v>0.40639426677447021</v>
      </c>
    </row>
    <row r="35" spans="1:14">
      <c r="A35" s="545" t="s">
        <v>59</v>
      </c>
      <c r="B35" s="486"/>
      <c r="C35" s="486"/>
      <c r="D35" s="486"/>
      <c r="E35" s="486"/>
      <c r="N35" s="507"/>
    </row>
    <row r="36" spans="1:14">
      <c r="A36" t="s">
        <v>60</v>
      </c>
      <c r="B36" s="486"/>
      <c r="C36" s="486"/>
      <c r="D36" s="486"/>
      <c r="E36" s="486"/>
      <c r="N36" s="507"/>
    </row>
    <row r="37" spans="1:14">
      <c r="B37" s="486"/>
      <c r="C37" s="486"/>
      <c r="D37" s="486"/>
      <c r="E37" s="486"/>
      <c r="N37" s="507"/>
    </row>
    <row r="38" spans="1:14">
      <c r="A38" t="s">
        <v>61</v>
      </c>
      <c r="B38" s="486"/>
      <c r="C38" s="486"/>
      <c r="D38" s="486"/>
      <c r="E38" s="486"/>
    </row>
    <row r="39" spans="1:14" ht="36">
      <c r="A39" s="366" t="s">
        <v>62</v>
      </c>
      <c r="B39" s="366" t="s">
        <v>63</v>
      </c>
      <c r="C39" s="35" t="s">
        <v>64</v>
      </c>
      <c r="D39" s="35" t="s">
        <v>65</v>
      </c>
      <c r="E39" s="367" t="s">
        <v>66</v>
      </c>
    </row>
    <row r="40" spans="1:14">
      <c r="A40" s="369" t="s">
        <v>44</v>
      </c>
      <c r="B40" s="487">
        <v>26279.445320000072</v>
      </c>
      <c r="C40" s="542">
        <v>110609.09337999896</v>
      </c>
      <c r="D40" s="487">
        <v>164337.9</v>
      </c>
      <c r="E40" s="477">
        <v>0.67305894367640673</v>
      </c>
      <c r="I40" s="434"/>
      <c r="J40" s="434"/>
    </row>
    <row r="41" spans="1:14">
      <c r="A41" s="369" t="s">
        <v>45</v>
      </c>
      <c r="B41" s="487">
        <v>394.38408000000061</v>
      </c>
      <c r="C41" s="487">
        <v>568.09488000000056</v>
      </c>
      <c r="D41" s="487">
        <v>2022.2</v>
      </c>
      <c r="E41" s="477">
        <v>0.28092912669370018</v>
      </c>
      <c r="I41" s="343"/>
      <c r="J41" s="343"/>
    </row>
    <row r="42" spans="1:14">
      <c r="A42" s="369" t="s">
        <v>46</v>
      </c>
      <c r="B42" s="487">
        <v>3355.0044200000002</v>
      </c>
      <c r="C42" s="487">
        <v>3381.0936499999998</v>
      </c>
      <c r="D42" s="487">
        <v>14670.9</v>
      </c>
      <c r="E42" s="477">
        <v>0.23046259261531329</v>
      </c>
      <c r="I42" s="42"/>
      <c r="J42" s="440"/>
    </row>
    <row r="43" spans="1:14">
      <c r="A43" s="372" t="s">
        <v>47</v>
      </c>
      <c r="B43" s="488">
        <v>30028.833820000073</v>
      </c>
      <c r="C43" s="488">
        <v>114558.28190999896</v>
      </c>
      <c r="D43" s="488">
        <v>181031</v>
      </c>
      <c r="E43" s="478">
        <v>0.6328103027105797</v>
      </c>
    </row>
    <row r="44" spans="1:14">
      <c r="A44" s="369" t="s">
        <v>48</v>
      </c>
      <c r="B44" s="487">
        <v>682.71743600000002</v>
      </c>
      <c r="C44" s="487">
        <v>2655.439335</v>
      </c>
      <c r="D44" s="487">
        <v>33830</v>
      </c>
      <c r="E44" s="477" t="s">
        <v>17</v>
      </c>
    </row>
    <row r="45" spans="1:14">
      <c r="A45" s="372" t="s">
        <v>49</v>
      </c>
      <c r="B45" s="488">
        <v>30711.551256000072</v>
      </c>
      <c r="C45" s="488">
        <v>117213.72124499896</v>
      </c>
      <c r="D45" s="488">
        <v>181031</v>
      </c>
      <c r="E45" s="478">
        <v>0.64747872599167522</v>
      </c>
    </row>
    <row r="46" spans="1:14">
      <c r="A46" s="545" t="s">
        <v>67</v>
      </c>
    </row>
    <row r="47" spans="1:14">
      <c r="A47" t="s">
        <v>68</v>
      </c>
    </row>
    <row r="49" spans="1:5">
      <c r="A49" t="s">
        <v>69</v>
      </c>
    </row>
    <row r="50" spans="1:5" ht="24">
      <c r="A50" s="366" t="s">
        <v>70</v>
      </c>
      <c r="B50" s="366" t="s">
        <v>71</v>
      </c>
      <c r="C50" s="35" t="s">
        <v>72</v>
      </c>
      <c r="D50" s="35" t="s">
        <v>73</v>
      </c>
      <c r="E50" s="367" t="s">
        <v>74</v>
      </c>
    </row>
    <row r="51" spans="1:5">
      <c r="A51" s="369" t="s">
        <v>75</v>
      </c>
      <c r="B51" s="479">
        <v>85.87706</v>
      </c>
      <c r="C51" s="479">
        <v>294.40258</v>
      </c>
      <c r="D51" s="479">
        <v>609.64800000000002</v>
      </c>
      <c r="E51" s="477">
        <v>0.48290584074744769</v>
      </c>
    </row>
    <row r="52" spans="1:5">
      <c r="A52" s="369" t="s">
        <v>76</v>
      </c>
      <c r="B52" s="479">
        <v>113.47878999999998</v>
      </c>
      <c r="C52" s="479">
        <v>474.05663999999979</v>
      </c>
      <c r="D52" s="479">
        <v>667.07570808984644</v>
      </c>
      <c r="E52" s="477">
        <v>0.71064893272376595</v>
      </c>
    </row>
    <row r="53" spans="1:5">
      <c r="A53" s="369" t="s">
        <v>77</v>
      </c>
      <c r="B53" s="479">
        <v>95.74742000000002</v>
      </c>
      <c r="C53" s="479">
        <v>246.18993</v>
      </c>
      <c r="D53" s="479">
        <v>377.4779721287872</v>
      </c>
      <c r="E53" s="477">
        <v>0.65219681194007639</v>
      </c>
    </row>
    <row r="54" spans="1:5">
      <c r="A54" s="369" t="s">
        <v>78</v>
      </c>
      <c r="B54" s="479">
        <v>554.55308999999988</v>
      </c>
      <c r="C54" s="479">
        <v>1802.7335399999995</v>
      </c>
      <c r="D54" s="479">
        <v>2606.9535406111586</v>
      </c>
      <c r="E54" s="477">
        <v>0.69150965366930839</v>
      </c>
    </row>
    <row r="55" spans="1:5">
      <c r="A55" s="369" t="s">
        <v>79</v>
      </c>
      <c r="B55" s="479">
        <v>1085.3961700000009</v>
      </c>
      <c r="C55" s="479">
        <v>2869.6426499999798</v>
      </c>
      <c r="D55" s="479">
        <v>6861.9340000000002</v>
      </c>
      <c r="E55" s="477">
        <v>0.41819735514797718</v>
      </c>
    </row>
    <row r="56" spans="1:5">
      <c r="A56" s="369" t="s">
        <v>80</v>
      </c>
      <c r="B56" s="479">
        <v>214.25829999999999</v>
      </c>
      <c r="C56" s="479">
        <v>333.64429999999999</v>
      </c>
      <c r="D56" s="479">
        <v>4929.0339804698051</v>
      </c>
      <c r="E56" s="477">
        <v>6.7689592184186784E-2</v>
      </c>
    </row>
    <row r="57" spans="1:5">
      <c r="A57" s="369" t="s">
        <v>81</v>
      </c>
      <c r="B57" s="479">
        <v>47.32</v>
      </c>
      <c r="C57" s="479">
        <v>85.799499999999995</v>
      </c>
      <c r="D57" s="479">
        <v>377.31098508844343</v>
      </c>
      <c r="E57" s="477">
        <v>0.22739730193619515</v>
      </c>
    </row>
    <row r="58" spans="1:5">
      <c r="A58" s="369" t="s">
        <v>82</v>
      </c>
      <c r="B58" s="479">
        <v>0</v>
      </c>
      <c r="C58" s="479">
        <v>0</v>
      </c>
      <c r="D58" s="479">
        <v>190.31210689827654</v>
      </c>
      <c r="E58" s="477">
        <v>0</v>
      </c>
    </row>
    <row r="59" spans="1:5">
      <c r="A59" s="372" t="s">
        <v>83</v>
      </c>
      <c r="B59" s="480">
        <v>2196.630830000001</v>
      </c>
      <c r="C59" s="480">
        <v>6106.3691399999789</v>
      </c>
      <c r="D59" s="480">
        <v>16619.746293286316</v>
      </c>
      <c r="E59" s="478">
        <v>0.3674380091149082</v>
      </c>
    </row>
    <row r="67" spans="1:1">
      <c r="A67" s="43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B2:O73"/>
  <sheetViews>
    <sheetView zoomScaleNormal="100" workbookViewId="0">
      <pane ySplit="9" topLeftCell="A42" activePane="bottomLeft" state="frozen"/>
      <selection pane="bottomLeft" activeCell="G45" sqref="G44:G45"/>
    </sheetView>
  </sheetViews>
  <sheetFormatPr defaultRowHeight="14.5"/>
  <cols>
    <col min="1" max="1" width="6.1796875" customWidth="1"/>
    <col min="2" max="2" width="43.7265625" customWidth="1"/>
    <col min="3" max="3" width="42.81640625" customWidth="1"/>
    <col min="4" max="4" width="15.453125" customWidth="1"/>
    <col min="5" max="5" width="13.26953125" customWidth="1"/>
    <col min="6" max="6" width="12.26953125" customWidth="1"/>
    <col min="7" max="7" width="13.26953125" style="507" customWidth="1"/>
    <col min="8" max="8" width="13.26953125" customWidth="1"/>
    <col min="9" max="9" width="15.26953125" customWidth="1"/>
    <col min="10" max="10" width="11.7265625" style="507" customWidth="1"/>
    <col min="11" max="20" width="11.54296875" customWidth="1"/>
  </cols>
  <sheetData>
    <row r="2" spans="2:15">
      <c r="B2" t="s">
        <v>84</v>
      </c>
    </row>
    <row r="3" spans="2:15" ht="47.15" customHeight="1">
      <c r="B3" s="546" t="s">
        <v>85</v>
      </c>
      <c r="C3" s="547" t="s">
        <v>86</v>
      </c>
      <c r="D3" s="548" t="s">
        <v>87</v>
      </c>
      <c r="E3" s="548" t="s">
        <v>88</v>
      </c>
      <c r="F3" s="434"/>
      <c r="G3" s="532"/>
      <c r="L3" s="434"/>
      <c r="M3" s="434"/>
      <c r="N3" s="434"/>
      <c r="O3" s="434"/>
    </row>
    <row r="4" spans="2:15" ht="16.5">
      <c r="B4" s="442" t="s">
        <v>89</v>
      </c>
      <c r="C4" s="481">
        <v>49873</v>
      </c>
      <c r="D4" s="481">
        <v>204090</v>
      </c>
      <c r="E4" s="485">
        <v>0.19637900009056439</v>
      </c>
      <c r="F4" s="52"/>
      <c r="G4" s="532"/>
      <c r="L4" s="437"/>
    </row>
    <row r="5" spans="2:15" ht="16.5">
      <c r="B5" s="441" t="s">
        <v>90</v>
      </c>
      <c r="C5" s="481">
        <v>5270</v>
      </c>
      <c r="D5" s="481">
        <v>16502</v>
      </c>
      <c r="E5" s="477">
        <v>0.24205401433033255</v>
      </c>
      <c r="F5" s="52"/>
      <c r="G5" s="532"/>
      <c r="L5" s="437"/>
    </row>
    <row r="6" spans="2:15" ht="16.5">
      <c r="B6" s="441" t="s">
        <v>91</v>
      </c>
      <c r="C6" s="481">
        <v>12892039</v>
      </c>
      <c r="D6" s="481">
        <v>62119898</v>
      </c>
      <c r="E6" s="544">
        <v>0.17186649906134274</v>
      </c>
      <c r="F6" s="443"/>
      <c r="G6" s="532"/>
      <c r="L6" s="437"/>
    </row>
    <row r="7" spans="2:15">
      <c r="H7" s="437"/>
      <c r="I7" s="437"/>
      <c r="J7" s="534"/>
      <c r="K7" s="437"/>
      <c r="L7" s="437"/>
    </row>
    <row r="8" spans="2:15" ht="43.5">
      <c r="B8" s="483" t="s">
        <v>92</v>
      </c>
      <c r="C8" s="483" t="s">
        <v>93</v>
      </c>
      <c r="D8" s="483" t="s">
        <v>94</v>
      </c>
      <c r="E8" s="483" t="s">
        <v>95</v>
      </c>
      <c r="F8" s="483" t="s">
        <v>96</v>
      </c>
      <c r="G8" s="483" t="s">
        <v>97</v>
      </c>
      <c r="H8" s="483" t="s">
        <v>98</v>
      </c>
      <c r="I8" s="483" t="s">
        <v>99</v>
      </c>
      <c r="J8" s="483" t="s">
        <v>97</v>
      </c>
      <c r="K8" s="437"/>
      <c r="L8" s="437"/>
    </row>
    <row r="9" spans="2:15" ht="15.5">
      <c r="B9" s="591" t="s">
        <v>100</v>
      </c>
      <c r="C9" s="591"/>
      <c r="D9" s="591"/>
      <c r="E9" s="591"/>
      <c r="F9" s="591"/>
      <c r="G9" s="591"/>
      <c r="H9" s="591"/>
      <c r="I9" s="591"/>
      <c r="J9" s="591"/>
      <c r="K9" s="437"/>
      <c r="L9" s="437"/>
    </row>
    <row r="10" spans="2:15">
      <c r="B10" s="590" t="s">
        <v>101</v>
      </c>
      <c r="C10" s="503" t="s">
        <v>102</v>
      </c>
      <c r="D10" s="504" t="s">
        <v>103</v>
      </c>
      <c r="E10" s="481">
        <v>17</v>
      </c>
      <c r="F10" s="481">
        <v>246</v>
      </c>
      <c r="G10" s="533">
        <v>6.4638783269961975E-2</v>
      </c>
      <c r="H10" s="481">
        <v>26</v>
      </c>
      <c r="I10" s="481">
        <v>489</v>
      </c>
      <c r="J10" s="533">
        <v>5.0485436893203881E-2</v>
      </c>
      <c r="K10" s="437"/>
      <c r="L10" s="437"/>
    </row>
    <row r="11" spans="2:15">
      <c r="B11" s="590"/>
      <c r="C11" s="503" t="s">
        <v>104</v>
      </c>
      <c r="D11" s="504" t="s">
        <v>103</v>
      </c>
      <c r="E11" s="481">
        <v>14</v>
      </c>
      <c r="F11" s="481">
        <v>298</v>
      </c>
      <c r="G11" s="533">
        <v>4.4871794871794872E-2</v>
      </c>
      <c r="H11" s="481">
        <v>47</v>
      </c>
      <c r="I11" s="481">
        <v>891</v>
      </c>
      <c r="J11" s="533">
        <v>5.0106609808102345E-2</v>
      </c>
      <c r="K11" s="437"/>
      <c r="L11" s="437"/>
    </row>
    <row r="12" spans="2:15">
      <c r="B12" s="590"/>
      <c r="C12" s="503" t="s">
        <v>105</v>
      </c>
      <c r="D12" s="504" t="s">
        <v>103</v>
      </c>
      <c r="E12" s="481">
        <v>128</v>
      </c>
      <c r="F12" s="481">
        <v>1174</v>
      </c>
      <c r="G12" s="533">
        <v>9.8310291858678955E-2</v>
      </c>
      <c r="H12" s="481">
        <v>715</v>
      </c>
      <c r="I12" s="481">
        <v>7291</v>
      </c>
      <c r="J12" s="533">
        <v>8.9308018985760684E-2</v>
      </c>
    </row>
    <row r="13" spans="2:15">
      <c r="B13" s="590"/>
      <c r="C13" s="503" t="s">
        <v>106</v>
      </c>
      <c r="D13" s="504" t="s">
        <v>103</v>
      </c>
      <c r="E13" s="481">
        <v>0</v>
      </c>
      <c r="F13" s="481">
        <v>2</v>
      </c>
      <c r="G13" s="533">
        <v>0</v>
      </c>
      <c r="H13" s="481">
        <v>0</v>
      </c>
      <c r="I13" s="481">
        <v>2</v>
      </c>
      <c r="J13" s="533">
        <v>0</v>
      </c>
    </row>
    <row r="14" spans="2:15">
      <c r="B14" s="590" t="s">
        <v>107</v>
      </c>
      <c r="C14" s="503" t="s">
        <v>108</v>
      </c>
      <c r="D14" s="504" t="s">
        <v>103</v>
      </c>
      <c r="E14" s="481">
        <v>1</v>
      </c>
      <c r="F14" s="481">
        <v>5</v>
      </c>
      <c r="G14" s="533">
        <v>0.16666666666666666</v>
      </c>
      <c r="H14" s="481">
        <v>1</v>
      </c>
      <c r="I14" s="481">
        <v>10</v>
      </c>
      <c r="J14" s="533">
        <v>9.0909090909090912E-2</v>
      </c>
    </row>
    <row r="15" spans="2:15">
      <c r="B15" s="590"/>
      <c r="C15" s="503" t="s">
        <v>109</v>
      </c>
      <c r="D15" s="504" t="s">
        <v>110</v>
      </c>
      <c r="E15" s="481">
        <v>12</v>
      </c>
      <c r="F15" s="481">
        <v>127</v>
      </c>
      <c r="G15" s="533">
        <v>8.6330935251798566E-2</v>
      </c>
      <c r="H15" s="481">
        <v>19</v>
      </c>
      <c r="I15" s="481">
        <v>281</v>
      </c>
      <c r="J15" s="533">
        <v>6.3333333333333339E-2</v>
      </c>
    </row>
    <row r="16" spans="2:15">
      <c r="B16" s="590"/>
      <c r="C16" s="503" t="s">
        <v>111</v>
      </c>
      <c r="D16" s="504" t="s">
        <v>110</v>
      </c>
      <c r="E16" s="481">
        <v>6</v>
      </c>
      <c r="F16" s="481">
        <v>43</v>
      </c>
      <c r="G16" s="533">
        <v>0.12244897959183673</v>
      </c>
      <c r="H16" s="481">
        <v>12</v>
      </c>
      <c r="I16" s="481">
        <v>61</v>
      </c>
      <c r="J16" s="533">
        <v>0.16438356164383561</v>
      </c>
    </row>
    <row r="17" spans="2:10" ht="15.5">
      <c r="B17" s="505" t="s">
        <v>112</v>
      </c>
      <c r="C17" s="503" t="s">
        <v>113</v>
      </c>
      <c r="D17" s="504" t="s">
        <v>110</v>
      </c>
      <c r="E17" s="481" t="s">
        <v>17</v>
      </c>
      <c r="F17" s="481" t="s">
        <v>17</v>
      </c>
      <c r="G17" s="533" t="s">
        <v>17</v>
      </c>
      <c r="H17" s="481" t="s">
        <v>17</v>
      </c>
      <c r="I17" s="481" t="s">
        <v>17</v>
      </c>
      <c r="J17" s="533" t="s">
        <v>17</v>
      </c>
    </row>
    <row r="18" spans="2:10" ht="15.5">
      <c r="B18" s="505" t="s">
        <v>114</v>
      </c>
      <c r="C18" s="503" t="s">
        <v>115</v>
      </c>
      <c r="D18" s="504" t="s">
        <v>103</v>
      </c>
      <c r="E18" s="481">
        <v>0</v>
      </c>
      <c r="F18" s="481">
        <v>1</v>
      </c>
      <c r="G18" s="533">
        <v>0</v>
      </c>
      <c r="H18" s="481">
        <v>0</v>
      </c>
      <c r="I18" s="481">
        <v>4</v>
      </c>
      <c r="J18" s="533">
        <v>0</v>
      </c>
    </row>
    <row r="19" spans="2:10">
      <c r="B19" s="592" t="s">
        <v>116</v>
      </c>
      <c r="C19" s="503" t="s">
        <v>117</v>
      </c>
      <c r="D19" s="504" t="s">
        <v>103</v>
      </c>
      <c r="E19" s="481">
        <v>0</v>
      </c>
      <c r="F19" s="481">
        <v>9</v>
      </c>
      <c r="G19" s="533">
        <v>0</v>
      </c>
      <c r="H19" s="481">
        <v>0</v>
      </c>
      <c r="I19" s="481">
        <v>9</v>
      </c>
      <c r="J19" s="533">
        <v>0</v>
      </c>
    </row>
    <row r="20" spans="2:10">
      <c r="B20" s="592"/>
      <c r="C20" s="503" t="s">
        <v>118</v>
      </c>
      <c r="D20" s="504" t="s">
        <v>110</v>
      </c>
      <c r="E20" s="481">
        <v>0</v>
      </c>
      <c r="F20" s="481">
        <v>0</v>
      </c>
      <c r="G20" s="533" t="s">
        <v>17</v>
      </c>
      <c r="H20" s="481">
        <v>0</v>
      </c>
      <c r="I20" s="481">
        <v>0</v>
      </c>
      <c r="J20" s="533" t="s">
        <v>17</v>
      </c>
    </row>
    <row r="21" spans="2:10">
      <c r="B21" s="593"/>
      <c r="C21" s="503" t="s">
        <v>119</v>
      </c>
      <c r="D21" s="504" t="s">
        <v>110</v>
      </c>
      <c r="E21" s="481">
        <v>0</v>
      </c>
      <c r="F21" s="481">
        <v>0</v>
      </c>
      <c r="G21" s="533" t="s">
        <v>17</v>
      </c>
      <c r="H21" s="481">
        <v>0</v>
      </c>
      <c r="I21" s="481">
        <v>0</v>
      </c>
      <c r="J21" s="533" t="s">
        <v>17</v>
      </c>
    </row>
    <row r="22" spans="2:10">
      <c r="B22" s="590" t="s">
        <v>45</v>
      </c>
      <c r="C22" s="503" t="s">
        <v>120</v>
      </c>
      <c r="D22" s="504" t="s">
        <v>103</v>
      </c>
      <c r="E22" s="481">
        <v>0</v>
      </c>
      <c r="F22" s="481">
        <v>0</v>
      </c>
      <c r="G22" s="533" t="s">
        <v>17</v>
      </c>
      <c r="H22" s="481">
        <v>0</v>
      </c>
      <c r="I22" s="481">
        <v>0</v>
      </c>
      <c r="J22" s="533" t="s">
        <v>17</v>
      </c>
    </row>
    <row r="23" spans="2:10">
      <c r="B23" s="590"/>
      <c r="C23" s="503" t="s">
        <v>121</v>
      </c>
      <c r="D23" s="504" t="s">
        <v>103</v>
      </c>
      <c r="E23" s="481">
        <v>0</v>
      </c>
      <c r="F23" s="481">
        <v>227</v>
      </c>
      <c r="G23" s="533">
        <v>0</v>
      </c>
      <c r="H23" s="481">
        <v>0</v>
      </c>
      <c r="I23" s="481">
        <v>292</v>
      </c>
      <c r="J23" s="533">
        <v>0</v>
      </c>
    </row>
    <row r="24" spans="2:10">
      <c r="B24" s="590"/>
      <c r="C24" s="503" t="s">
        <v>122</v>
      </c>
      <c r="D24" s="504" t="s">
        <v>103</v>
      </c>
      <c r="E24" s="481">
        <v>0</v>
      </c>
      <c r="F24" s="481">
        <v>0</v>
      </c>
      <c r="G24" s="533" t="s">
        <v>17</v>
      </c>
      <c r="H24" s="481">
        <v>0</v>
      </c>
      <c r="I24" s="481">
        <v>0</v>
      </c>
      <c r="J24" s="533" t="s">
        <v>17</v>
      </c>
    </row>
    <row r="25" spans="2:10">
      <c r="B25" s="590"/>
      <c r="C25" s="503" t="s">
        <v>123</v>
      </c>
      <c r="D25" s="504" t="s">
        <v>103</v>
      </c>
      <c r="E25" s="481">
        <v>0</v>
      </c>
      <c r="F25" s="481">
        <v>0</v>
      </c>
      <c r="G25" s="533" t="s">
        <v>17</v>
      </c>
      <c r="H25" s="481">
        <v>0</v>
      </c>
      <c r="I25" s="481">
        <v>0</v>
      </c>
      <c r="J25" s="533" t="s">
        <v>17</v>
      </c>
    </row>
    <row r="26" spans="2:10">
      <c r="B26" s="588" t="s">
        <v>124</v>
      </c>
      <c r="C26" s="588"/>
      <c r="D26" s="588"/>
      <c r="E26" s="484">
        <v>160</v>
      </c>
      <c r="F26" s="484">
        <v>1962</v>
      </c>
      <c r="G26" s="533">
        <v>7.5400565504241276E-2</v>
      </c>
      <c r="H26" s="484">
        <v>789</v>
      </c>
      <c r="I26" s="484">
        <v>8988</v>
      </c>
      <c r="J26" s="533">
        <v>8.0699601104633326E-2</v>
      </c>
    </row>
    <row r="27" spans="2:10">
      <c r="B27" s="588" t="s">
        <v>125</v>
      </c>
      <c r="C27" s="588"/>
      <c r="D27" s="588"/>
      <c r="E27" s="484">
        <v>18</v>
      </c>
      <c r="F27" s="484">
        <v>170</v>
      </c>
      <c r="G27" s="533">
        <v>9.5744680851063829E-2</v>
      </c>
      <c r="H27" s="484">
        <v>31</v>
      </c>
      <c r="I27" s="484">
        <v>342</v>
      </c>
      <c r="J27" s="533">
        <v>8.3109919571045576E-2</v>
      </c>
    </row>
    <row r="28" spans="2:10">
      <c r="B28" s="588" t="s">
        <v>126</v>
      </c>
      <c r="C28" s="588"/>
      <c r="D28" s="588"/>
      <c r="E28" s="484">
        <v>178</v>
      </c>
      <c r="F28" s="484">
        <v>2132</v>
      </c>
      <c r="G28" s="533">
        <v>7.7056277056277059E-2</v>
      </c>
      <c r="H28" s="484">
        <v>820</v>
      </c>
      <c r="I28" s="484">
        <v>9330</v>
      </c>
      <c r="J28" s="533">
        <v>8.0788177339901485E-2</v>
      </c>
    </row>
    <row r="29" spans="2:10" ht="15.5">
      <c r="B29" s="589" t="s">
        <v>127</v>
      </c>
      <c r="C29" s="589"/>
      <c r="D29" s="589"/>
      <c r="E29" s="589"/>
      <c r="F29" s="589"/>
      <c r="G29" s="589"/>
      <c r="H29" s="589"/>
      <c r="I29" s="589"/>
      <c r="J29" s="589"/>
    </row>
    <row r="30" spans="2:10">
      <c r="B30" s="590" t="s">
        <v>101</v>
      </c>
      <c r="C30" s="503" t="s">
        <v>102</v>
      </c>
      <c r="D30" s="504" t="s">
        <v>103</v>
      </c>
      <c r="E30" s="481">
        <v>237.77278000000001</v>
      </c>
      <c r="F30" s="481">
        <v>3312.6589600000029</v>
      </c>
      <c r="G30" s="533">
        <v>6.6970103190886809E-2</v>
      </c>
      <c r="H30" s="481">
        <v>365.59007000000003</v>
      </c>
      <c r="I30" s="481">
        <v>6729.07197</v>
      </c>
      <c r="J30" s="533">
        <v>5.1530300941579454E-2</v>
      </c>
    </row>
    <row r="31" spans="2:10">
      <c r="B31" s="590"/>
      <c r="C31" s="503" t="s">
        <v>104</v>
      </c>
      <c r="D31" s="504" t="s">
        <v>103</v>
      </c>
      <c r="E31" s="481">
        <v>9.7139999999999986</v>
      </c>
      <c r="F31" s="481">
        <v>212.40300000000025</v>
      </c>
      <c r="G31" s="533">
        <v>4.3733707910695661E-2</v>
      </c>
      <c r="H31" s="481">
        <v>34.404999999999994</v>
      </c>
      <c r="I31" s="481">
        <v>643.49520000000086</v>
      </c>
      <c r="J31" s="533">
        <v>5.0752308378135824E-2</v>
      </c>
    </row>
    <row r="32" spans="2:10">
      <c r="B32" s="590"/>
      <c r="C32" s="503" t="s">
        <v>105</v>
      </c>
      <c r="D32" s="504" t="s">
        <v>103</v>
      </c>
      <c r="E32" s="481">
        <v>531.15199999999936</v>
      </c>
      <c r="F32" s="481">
        <v>4767.9699999999966</v>
      </c>
      <c r="G32" s="533">
        <v>0.10023396328674822</v>
      </c>
      <c r="H32" s="481">
        <v>2920.9869999999996</v>
      </c>
      <c r="I32" s="481">
        <v>29454.126999999862</v>
      </c>
      <c r="J32" s="533">
        <v>9.0223218982333528E-2</v>
      </c>
    </row>
    <row r="33" spans="2:10">
      <c r="B33" s="590"/>
      <c r="C33" s="503" t="s">
        <v>106</v>
      </c>
      <c r="D33" s="504" t="s">
        <v>103</v>
      </c>
      <c r="E33" s="481">
        <v>0</v>
      </c>
      <c r="F33" s="481">
        <v>8.3021999999999991</v>
      </c>
      <c r="G33" s="533">
        <v>0</v>
      </c>
      <c r="H33" s="481">
        <v>0</v>
      </c>
      <c r="I33" s="481">
        <v>8.3021999999999991</v>
      </c>
      <c r="J33" s="533">
        <v>0</v>
      </c>
    </row>
    <row r="34" spans="2:10">
      <c r="B34" s="590" t="s">
        <v>107</v>
      </c>
      <c r="C34" s="506" t="s">
        <v>108</v>
      </c>
      <c r="D34" s="504" t="s">
        <v>103</v>
      </c>
      <c r="E34" s="481">
        <v>29.212160000000001</v>
      </c>
      <c r="F34" s="481">
        <v>95.928270000000026</v>
      </c>
      <c r="G34" s="533">
        <v>0.23343502975017744</v>
      </c>
      <c r="H34" s="481">
        <v>29.212160000000001</v>
      </c>
      <c r="I34" s="481">
        <v>282.23815999999999</v>
      </c>
      <c r="J34" s="533">
        <v>9.3793963672922226E-2</v>
      </c>
    </row>
    <row r="35" spans="2:10">
      <c r="B35" s="590"/>
      <c r="C35" s="503" t="s">
        <v>109</v>
      </c>
      <c r="D35" s="504" t="s">
        <v>110</v>
      </c>
      <c r="E35" s="481">
        <v>23.244729999999997</v>
      </c>
      <c r="F35" s="481">
        <v>183.60365999999993</v>
      </c>
      <c r="G35" s="533">
        <v>0.11237568733312357</v>
      </c>
      <c r="H35" s="481">
        <v>37.352199999999996</v>
      </c>
      <c r="I35" s="481">
        <v>557.93041999999969</v>
      </c>
      <c r="J35" s="533">
        <v>6.2747002423823514E-2</v>
      </c>
    </row>
    <row r="36" spans="2:10">
      <c r="B36" s="590"/>
      <c r="C36" s="503" t="s">
        <v>111</v>
      </c>
      <c r="D36" s="504" t="s">
        <v>110</v>
      </c>
      <c r="E36" s="481">
        <v>59.865169999999999</v>
      </c>
      <c r="F36" s="481">
        <v>773.21839</v>
      </c>
      <c r="G36" s="533">
        <v>7.1859742376863128E-2</v>
      </c>
      <c r="H36" s="481">
        <v>167.16228999999998</v>
      </c>
      <c r="I36" s="481">
        <v>1163.3197100000002</v>
      </c>
      <c r="J36" s="533">
        <v>0.12564039949431857</v>
      </c>
    </row>
    <row r="37" spans="2:10" ht="15.5">
      <c r="B37" s="505" t="s">
        <v>112</v>
      </c>
      <c r="C37" s="503" t="s">
        <v>113</v>
      </c>
      <c r="D37" s="504" t="s">
        <v>110</v>
      </c>
      <c r="E37" s="481" t="s">
        <v>17</v>
      </c>
      <c r="F37" s="481" t="s">
        <v>17</v>
      </c>
      <c r="G37" s="533" t="s">
        <v>17</v>
      </c>
      <c r="H37" s="481" t="s">
        <v>17</v>
      </c>
      <c r="I37" s="481" t="s">
        <v>17</v>
      </c>
      <c r="J37" s="533" t="s">
        <v>17</v>
      </c>
    </row>
    <row r="38" spans="2:10" ht="15.5">
      <c r="B38" s="505" t="s">
        <v>114</v>
      </c>
      <c r="C38" s="503" t="s">
        <v>115</v>
      </c>
      <c r="D38" s="504" t="s">
        <v>103</v>
      </c>
      <c r="E38" s="481">
        <v>0</v>
      </c>
      <c r="F38" s="481">
        <v>189.01197999999999</v>
      </c>
      <c r="G38" s="533">
        <v>0</v>
      </c>
      <c r="H38" s="481">
        <v>0</v>
      </c>
      <c r="I38" s="481">
        <v>215.10120999999998</v>
      </c>
      <c r="J38" s="533">
        <v>0</v>
      </c>
    </row>
    <row r="39" spans="2:10">
      <c r="B39" s="590" t="s">
        <v>116</v>
      </c>
      <c r="C39" s="503" t="s">
        <v>117</v>
      </c>
      <c r="D39" s="504" t="s">
        <v>103</v>
      </c>
      <c r="E39" s="481">
        <v>0</v>
      </c>
      <c r="F39" s="481">
        <v>3165.99244</v>
      </c>
      <c r="G39" s="533">
        <v>0</v>
      </c>
      <c r="H39" s="481">
        <v>0</v>
      </c>
      <c r="I39" s="481">
        <v>3165.99244</v>
      </c>
      <c r="J39" s="533">
        <v>0</v>
      </c>
    </row>
    <row r="40" spans="2:10">
      <c r="B40" s="590"/>
      <c r="C40" s="503" t="s">
        <v>118</v>
      </c>
      <c r="D40" s="504" t="s">
        <v>110</v>
      </c>
      <c r="E40" s="481">
        <v>0</v>
      </c>
      <c r="F40" s="481">
        <v>0</v>
      </c>
      <c r="G40" s="533" t="s">
        <v>17</v>
      </c>
      <c r="H40" s="481">
        <v>0</v>
      </c>
      <c r="I40" s="481">
        <v>0</v>
      </c>
      <c r="J40" s="533" t="s">
        <v>17</v>
      </c>
    </row>
    <row r="41" spans="2:10">
      <c r="B41" s="594"/>
      <c r="C41" s="503" t="s">
        <v>119</v>
      </c>
      <c r="D41" s="504" t="s">
        <v>110</v>
      </c>
      <c r="E41" s="481">
        <v>0</v>
      </c>
      <c r="F41" s="481">
        <v>0</v>
      </c>
      <c r="G41" s="533" t="s">
        <v>17</v>
      </c>
      <c r="H41" s="481">
        <v>0</v>
      </c>
      <c r="I41" s="481">
        <v>0</v>
      </c>
      <c r="J41" s="533" t="s">
        <v>17</v>
      </c>
    </row>
    <row r="42" spans="2:10">
      <c r="B42" s="590" t="s">
        <v>45</v>
      </c>
      <c r="C42" s="503" t="s">
        <v>120</v>
      </c>
      <c r="D42" s="504" t="s">
        <v>103</v>
      </c>
      <c r="E42" s="481">
        <v>0</v>
      </c>
      <c r="F42" s="481">
        <v>0</v>
      </c>
      <c r="G42" s="533" t="s">
        <v>17</v>
      </c>
      <c r="H42" s="481">
        <v>0</v>
      </c>
      <c r="I42" s="481">
        <v>0</v>
      </c>
      <c r="J42" s="533" t="s">
        <v>17</v>
      </c>
    </row>
    <row r="43" spans="2:10">
      <c r="B43" s="590"/>
      <c r="C43" s="503" t="s">
        <v>121</v>
      </c>
      <c r="D43" s="504" t="s">
        <v>103</v>
      </c>
      <c r="E43" s="481">
        <v>0</v>
      </c>
      <c r="F43" s="481">
        <v>394.38408000000049</v>
      </c>
      <c r="G43" s="533">
        <v>0</v>
      </c>
      <c r="H43" s="481">
        <v>0</v>
      </c>
      <c r="I43" s="481">
        <v>568.09488000000056</v>
      </c>
      <c r="J43" s="533">
        <v>0</v>
      </c>
    </row>
    <row r="44" spans="2:10">
      <c r="B44" s="590"/>
      <c r="C44" s="503" t="s">
        <v>122</v>
      </c>
      <c r="D44" s="504" t="s">
        <v>103</v>
      </c>
      <c r="E44" s="481">
        <v>0</v>
      </c>
      <c r="F44" s="481">
        <v>0</v>
      </c>
      <c r="G44" s="533" t="s">
        <v>17</v>
      </c>
      <c r="H44" s="481">
        <v>0</v>
      </c>
      <c r="I44" s="481">
        <v>0</v>
      </c>
      <c r="J44" s="533" t="s">
        <v>17</v>
      </c>
    </row>
    <row r="45" spans="2:10">
      <c r="B45" s="590"/>
      <c r="C45" s="503" t="s">
        <v>123</v>
      </c>
      <c r="D45" s="504" t="s">
        <v>103</v>
      </c>
      <c r="E45" s="481">
        <v>0</v>
      </c>
      <c r="F45" s="481">
        <v>0</v>
      </c>
      <c r="G45" s="533" t="s">
        <v>17</v>
      </c>
      <c r="H45" s="481">
        <v>0</v>
      </c>
      <c r="I45" s="481">
        <v>0</v>
      </c>
      <c r="J45" s="533" t="s">
        <v>17</v>
      </c>
    </row>
    <row r="46" spans="2:10">
      <c r="B46" s="588" t="s">
        <v>128</v>
      </c>
      <c r="C46" s="588"/>
      <c r="D46" s="588"/>
      <c r="E46" s="484">
        <v>807.85093999999935</v>
      </c>
      <c r="F46" s="484">
        <v>12146.65093</v>
      </c>
      <c r="G46" s="533">
        <v>6.236063324602379E-2</v>
      </c>
      <c r="H46" s="484">
        <v>3350.1942299999996</v>
      </c>
      <c r="I46" s="484">
        <v>41066.42305999987</v>
      </c>
      <c r="J46" s="533">
        <v>7.5426595594308699E-2</v>
      </c>
    </row>
    <row r="47" spans="2:10">
      <c r="B47" s="588" t="s">
        <v>129</v>
      </c>
      <c r="C47" s="588"/>
      <c r="D47" s="588"/>
      <c r="E47" s="484">
        <v>83.109899999999996</v>
      </c>
      <c r="F47" s="484">
        <v>956.82204999999999</v>
      </c>
      <c r="G47" s="533">
        <v>7.9918594673430321E-2</v>
      </c>
      <c r="H47" s="484">
        <v>204.51448999999997</v>
      </c>
      <c r="I47" s="484">
        <v>1721.2501299999999</v>
      </c>
      <c r="J47" s="533">
        <v>0.10619911066805245</v>
      </c>
    </row>
    <row r="48" spans="2:10">
      <c r="B48" s="588" t="s">
        <v>130</v>
      </c>
      <c r="C48" s="588"/>
      <c r="D48" s="588"/>
      <c r="E48" s="484">
        <v>890.96083999999939</v>
      </c>
      <c r="F48" s="484">
        <v>13103.47298</v>
      </c>
      <c r="G48" s="533">
        <v>6.3665372351591101E-2</v>
      </c>
      <c r="H48" s="484">
        <v>3554.7087199999996</v>
      </c>
      <c r="I48" s="484">
        <v>42787.67318999987</v>
      </c>
      <c r="J48" s="533">
        <v>7.6705352066354537E-2</v>
      </c>
    </row>
    <row r="49" spans="2:10" ht="15.5">
      <c r="B49" s="589" t="s">
        <v>131</v>
      </c>
      <c r="C49" s="589"/>
      <c r="D49" s="589"/>
      <c r="E49" s="589"/>
      <c r="F49" s="589"/>
      <c r="G49" s="589"/>
      <c r="H49" s="589"/>
      <c r="I49" s="589"/>
      <c r="J49" s="589"/>
    </row>
    <row r="50" spans="2:10">
      <c r="B50" s="590" t="s">
        <v>101</v>
      </c>
      <c r="C50" s="503" t="s">
        <v>102</v>
      </c>
      <c r="D50" s="504" t="s">
        <v>103</v>
      </c>
      <c r="E50" s="481">
        <v>4506.1821</v>
      </c>
      <c r="F50" s="481">
        <v>61595.233880000109</v>
      </c>
      <c r="G50" s="533">
        <v>6.8170734820013651E-2</v>
      </c>
      <c r="H50" s="481">
        <v>6843.3492400000005</v>
      </c>
      <c r="I50" s="481">
        <v>125673.83612000011</v>
      </c>
      <c r="J50" s="533">
        <v>5.1641220883232274E-2</v>
      </c>
    </row>
    <row r="51" spans="2:10">
      <c r="B51" s="590"/>
      <c r="C51" s="503" t="s">
        <v>104</v>
      </c>
      <c r="D51" s="504" t="s">
        <v>103</v>
      </c>
      <c r="E51" s="481">
        <v>111.46799999999999</v>
      </c>
      <c r="F51" s="481">
        <v>2449.4760000000006</v>
      </c>
      <c r="G51" s="533">
        <v>4.3526137236893886E-2</v>
      </c>
      <c r="H51" s="481">
        <v>397.67999999999995</v>
      </c>
      <c r="I51" s="481">
        <v>7422.9592000000021</v>
      </c>
      <c r="J51" s="533">
        <v>5.0850063508875311E-2</v>
      </c>
    </row>
    <row r="52" spans="2:10">
      <c r="B52" s="590"/>
      <c r="C52" s="503" t="s">
        <v>105</v>
      </c>
      <c r="D52" s="504" t="s">
        <v>103</v>
      </c>
      <c r="E52" s="481">
        <v>4207.7179999999962</v>
      </c>
      <c r="F52" s="481">
        <v>37061.562999999886</v>
      </c>
      <c r="G52" s="533">
        <v>0.10195762799938309</v>
      </c>
      <c r="H52" s="481">
        <v>22797.913999999968</v>
      </c>
      <c r="I52" s="481">
        <v>226198.42500000587</v>
      </c>
      <c r="J52" s="533">
        <v>9.1559233728329775E-2</v>
      </c>
    </row>
    <row r="53" spans="2:10">
      <c r="B53" s="590"/>
      <c r="C53" s="503" t="s">
        <v>106</v>
      </c>
      <c r="D53" s="504" t="s">
        <v>103</v>
      </c>
      <c r="E53" s="481">
        <v>0</v>
      </c>
      <c r="F53" s="481">
        <v>81.382999999999996</v>
      </c>
      <c r="G53" s="533">
        <v>0</v>
      </c>
      <c r="H53" s="481">
        <v>0</v>
      </c>
      <c r="I53" s="481">
        <v>81.382999999999996</v>
      </c>
      <c r="J53" s="533">
        <v>0</v>
      </c>
    </row>
    <row r="54" spans="2:10">
      <c r="B54" s="590" t="s">
        <v>107</v>
      </c>
      <c r="C54" s="506" t="s">
        <v>108</v>
      </c>
      <c r="D54" s="504" t="s">
        <v>103</v>
      </c>
      <c r="E54" s="481">
        <v>589.73704000000009</v>
      </c>
      <c r="F54" s="481">
        <v>2118.6730400000001</v>
      </c>
      <c r="G54" s="533">
        <v>0.21774289069253502</v>
      </c>
      <c r="H54" s="481">
        <v>589.73704000000009</v>
      </c>
      <c r="I54" s="481">
        <v>6588.559299999999</v>
      </c>
      <c r="J54" s="533">
        <v>8.2155571749494005E-2</v>
      </c>
    </row>
    <row r="55" spans="2:10">
      <c r="B55" s="590"/>
      <c r="C55" s="503" t="s">
        <v>109</v>
      </c>
      <c r="D55" s="504" t="s">
        <v>110</v>
      </c>
      <c r="E55" s="481">
        <v>233.57597000000001</v>
      </c>
      <c r="F55" s="481">
        <v>1851.8228400000014</v>
      </c>
      <c r="G55" s="533">
        <v>0.11200542020065689</v>
      </c>
      <c r="H55" s="481">
        <v>375.51519000000002</v>
      </c>
      <c r="I55" s="481">
        <v>5623.2614100000046</v>
      </c>
      <c r="J55" s="533">
        <v>6.2598628860424596E-2</v>
      </c>
    </row>
    <row r="56" spans="2:10">
      <c r="B56" s="590"/>
      <c r="C56" s="503" t="s">
        <v>111</v>
      </c>
      <c r="D56" s="504" t="s">
        <v>110</v>
      </c>
      <c r="E56" s="481">
        <v>749.72212000000013</v>
      </c>
      <c r="F56" s="481">
        <v>17598.98157</v>
      </c>
      <c r="G56" s="533">
        <v>4.085967775525183E-2</v>
      </c>
      <c r="H56" s="481">
        <v>3268.0898900000002</v>
      </c>
      <c r="I56" s="481">
        <v>27286.522479999996</v>
      </c>
      <c r="J56" s="533">
        <v>0.10695897072511285</v>
      </c>
    </row>
    <row r="57" spans="2:10" ht="15.5">
      <c r="B57" s="505" t="s">
        <v>112</v>
      </c>
      <c r="C57" s="503" t="s">
        <v>113</v>
      </c>
      <c r="D57" s="504" t="s">
        <v>110</v>
      </c>
      <c r="E57" s="481" t="s">
        <v>17</v>
      </c>
      <c r="F57" s="481" t="s">
        <v>17</v>
      </c>
      <c r="G57" s="533" t="s">
        <v>17</v>
      </c>
      <c r="H57" s="481" t="s">
        <v>17</v>
      </c>
      <c r="I57" s="481" t="s">
        <v>17</v>
      </c>
      <c r="J57" s="533" t="s">
        <v>17</v>
      </c>
    </row>
    <row r="58" spans="2:10" ht="15.5">
      <c r="B58" s="505" t="s">
        <v>114</v>
      </c>
      <c r="C58" s="503" t="s">
        <v>115</v>
      </c>
      <c r="D58" s="504" t="s">
        <v>103</v>
      </c>
      <c r="E58" s="481">
        <v>0</v>
      </c>
      <c r="F58" s="481">
        <v>2983.3090999999999</v>
      </c>
      <c r="G58" s="533">
        <v>0</v>
      </c>
      <c r="H58" s="481">
        <v>0</v>
      </c>
      <c r="I58" s="481">
        <v>3246.2567600000002</v>
      </c>
      <c r="J58" s="533">
        <v>0</v>
      </c>
    </row>
    <row r="59" spans="2:10">
      <c r="B59" s="590" t="s">
        <v>116</v>
      </c>
      <c r="C59" s="503" t="s">
        <v>117</v>
      </c>
      <c r="D59" s="504" t="s">
        <v>103</v>
      </c>
      <c r="E59" s="481">
        <v>0</v>
      </c>
      <c r="F59" s="481">
        <v>19448.0488</v>
      </c>
      <c r="G59" s="533">
        <v>0</v>
      </c>
      <c r="H59" s="481">
        <v>0</v>
      </c>
      <c r="I59" s="481">
        <v>19448.0488</v>
      </c>
      <c r="J59" s="533">
        <v>0</v>
      </c>
    </row>
    <row r="60" spans="2:10">
      <c r="B60" s="590"/>
      <c r="C60" s="503" t="s">
        <v>118</v>
      </c>
      <c r="D60" s="504" t="s">
        <v>110</v>
      </c>
      <c r="E60" s="481">
        <v>0</v>
      </c>
      <c r="F60" s="481">
        <v>0</v>
      </c>
      <c r="G60" s="533" t="s">
        <v>17</v>
      </c>
      <c r="H60" s="481">
        <v>0</v>
      </c>
      <c r="I60" s="481">
        <v>0</v>
      </c>
      <c r="J60" s="533" t="s">
        <v>17</v>
      </c>
    </row>
    <row r="61" spans="2:10">
      <c r="B61" s="594"/>
      <c r="C61" s="503" t="s">
        <v>119</v>
      </c>
      <c r="D61" s="504" t="s">
        <v>110</v>
      </c>
      <c r="E61" s="481">
        <v>0</v>
      </c>
      <c r="F61" s="481">
        <v>0</v>
      </c>
      <c r="G61" s="533" t="s">
        <v>17</v>
      </c>
      <c r="H61" s="481">
        <v>0</v>
      </c>
      <c r="I61" s="481">
        <v>0</v>
      </c>
      <c r="J61" s="533" t="s">
        <v>17</v>
      </c>
    </row>
    <row r="62" spans="2:10">
      <c r="B62" s="590" t="s">
        <v>45</v>
      </c>
      <c r="C62" s="503" t="s">
        <v>120</v>
      </c>
      <c r="D62" s="504" t="s">
        <v>103</v>
      </c>
      <c r="E62" s="481">
        <v>0</v>
      </c>
      <c r="F62" s="481">
        <v>0</v>
      </c>
      <c r="G62" s="533" t="s">
        <v>17</v>
      </c>
      <c r="H62" s="481">
        <v>0</v>
      </c>
      <c r="I62" s="481">
        <v>0</v>
      </c>
      <c r="J62" s="533" t="s">
        <v>17</v>
      </c>
    </row>
    <row r="63" spans="2:10">
      <c r="B63" s="590"/>
      <c r="C63" s="503" t="s">
        <v>121</v>
      </c>
      <c r="D63" s="504" t="s">
        <v>103</v>
      </c>
      <c r="E63" s="481">
        <v>0</v>
      </c>
      <c r="F63" s="481">
        <v>3940.3828699999976</v>
      </c>
      <c r="G63" s="533">
        <v>0</v>
      </c>
      <c r="H63" s="481">
        <v>0</v>
      </c>
      <c r="I63" s="481">
        <v>5677.2070399999966</v>
      </c>
      <c r="J63" s="533">
        <v>0</v>
      </c>
    </row>
    <row r="64" spans="2:10">
      <c r="B64" s="590"/>
      <c r="C64" s="503" t="s">
        <v>122</v>
      </c>
      <c r="D64" s="504" t="s">
        <v>103</v>
      </c>
      <c r="E64" s="481">
        <v>0</v>
      </c>
      <c r="F64" s="481">
        <v>0</v>
      </c>
      <c r="G64" s="533" t="s">
        <v>17</v>
      </c>
      <c r="H64" s="481">
        <v>0</v>
      </c>
      <c r="I64" s="481">
        <v>0</v>
      </c>
      <c r="J64" s="533" t="s">
        <v>17</v>
      </c>
    </row>
    <row r="65" spans="2:10">
      <c r="B65" s="590"/>
      <c r="C65" s="503" t="s">
        <v>123</v>
      </c>
      <c r="D65" s="504" t="s">
        <v>103</v>
      </c>
      <c r="E65" s="481">
        <v>0</v>
      </c>
      <c r="F65" s="481">
        <v>0</v>
      </c>
      <c r="G65" s="533" t="s">
        <v>17</v>
      </c>
      <c r="H65" s="481">
        <v>0</v>
      </c>
      <c r="I65" s="481">
        <v>0</v>
      </c>
      <c r="J65" s="533" t="s">
        <v>17</v>
      </c>
    </row>
    <row r="66" spans="2:10">
      <c r="B66" s="588" t="s">
        <v>132</v>
      </c>
      <c r="C66" s="588"/>
      <c r="D66" s="588"/>
      <c r="E66" s="484">
        <v>9415.105139999996</v>
      </c>
      <c r="F66" s="484">
        <v>129678.06969</v>
      </c>
      <c r="G66" s="533">
        <v>6.7689195760375437E-2</v>
      </c>
      <c r="H66" s="484">
        <v>30628.680279999968</v>
      </c>
      <c r="I66" s="484">
        <v>394336.67522000603</v>
      </c>
      <c r="J66" s="533">
        <v>7.2073358177545691E-2</v>
      </c>
    </row>
    <row r="67" spans="2:10">
      <c r="B67" s="588" t="s">
        <v>133</v>
      </c>
      <c r="C67" s="588"/>
      <c r="D67" s="588"/>
      <c r="E67" s="484">
        <v>983.29809000000012</v>
      </c>
      <c r="F67" s="484">
        <v>19450.804410000001</v>
      </c>
      <c r="G67" s="533">
        <v>4.8120444242657594E-2</v>
      </c>
      <c r="H67" s="484">
        <v>3643.6050800000003</v>
      </c>
      <c r="I67" s="484">
        <v>32909.783889999999</v>
      </c>
      <c r="J67" s="533">
        <v>9.9678995099205983E-2</v>
      </c>
    </row>
    <row r="68" spans="2:10">
      <c r="B68" s="588" t="s">
        <v>134</v>
      </c>
      <c r="C68" s="588"/>
      <c r="D68" s="588"/>
      <c r="E68" s="484">
        <v>10398.403229999996</v>
      </c>
      <c r="F68" s="484">
        <v>149128.87410000002</v>
      </c>
      <c r="G68" s="533">
        <v>6.5182603276615431E-2</v>
      </c>
      <c r="H68" s="484">
        <v>34272.285359999965</v>
      </c>
      <c r="I68" s="484">
        <v>427246.45911000605</v>
      </c>
      <c r="J68" s="533">
        <v>7.4259790681648702E-2</v>
      </c>
    </row>
    <row r="70" spans="2:10" ht="16.5">
      <c r="B70" t="s">
        <v>135</v>
      </c>
    </row>
    <row r="71" spans="2:10" ht="16.5">
      <c r="B71" t="s">
        <v>136</v>
      </c>
      <c r="H71" s="396"/>
    </row>
    <row r="72" spans="2:10" ht="16.5">
      <c r="B72" t="s">
        <v>137</v>
      </c>
    </row>
    <row r="73" spans="2:10" ht="16.5">
      <c r="B73" t="s">
        <v>138</v>
      </c>
    </row>
  </sheetData>
  <mergeCells count="24">
    <mergeCell ref="B62:B65"/>
    <mergeCell ref="B66:D66"/>
    <mergeCell ref="B67:D67"/>
    <mergeCell ref="B68:D68"/>
    <mergeCell ref="B48:D48"/>
    <mergeCell ref="B49:J49"/>
    <mergeCell ref="B50:B53"/>
    <mergeCell ref="B54:B56"/>
    <mergeCell ref="B59:B61"/>
    <mergeCell ref="B34:B36"/>
    <mergeCell ref="B39:B41"/>
    <mergeCell ref="B42:B45"/>
    <mergeCell ref="B46:D46"/>
    <mergeCell ref="B47:D47"/>
    <mergeCell ref="B9:J9"/>
    <mergeCell ref="B10:B13"/>
    <mergeCell ref="B14:B16"/>
    <mergeCell ref="B19:B21"/>
    <mergeCell ref="B22:B25"/>
    <mergeCell ref="B26:D26"/>
    <mergeCell ref="B27:D27"/>
    <mergeCell ref="B28:D28"/>
    <mergeCell ref="B29:J29"/>
    <mergeCell ref="B30: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39997558519241921"/>
  </sheetPr>
  <dimension ref="A1:N11"/>
  <sheetViews>
    <sheetView zoomScaleNormal="100" workbookViewId="0">
      <selection activeCell="C5" sqref="C5:N11"/>
    </sheetView>
  </sheetViews>
  <sheetFormatPr defaultRowHeight="14.5"/>
  <cols>
    <col min="1" max="1" width="4.81640625" customWidth="1"/>
    <col min="2" max="2" width="19.7265625" customWidth="1"/>
    <col min="3" max="14" width="9.54296875" style="457" customWidth="1"/>
  </cols>
  <sheetData>
    <row r="1" spans="1:14">
      <c r="A1" s="437"/>
      <c r="B1" s="437"/>
      <c r="C1" s="456"/>
    </row>
    <row r="2" spans="1:14">
      <c r="A2" s="437"/>
      <c r="B2" t="s">
        <v>139</v>
      </c>
    </row>
    <row r="3" spans="1:14">
      <c r="A3" s="437"/>
      <c r="B3" s="595"/>
      <c r="C3" s="597" t="s">
        <v>140</v>
      </c>
      <c r="D3" s="597"/>
      <c r="E3" s="597"/>
      <c r="F3" s="597"/>
      <c r="G3" s="597"/>
      <c r="H3" s="597"/>
      <c r="I3" s="597" t="s">
        <v>141</v>
      </c>
      <c r="J3" s="597"/>
      <c r="K3" s="597"/>
      <c r="L3" s="597"/>
      <c r="M3" s="597"/>
      <c r="N3" s="597"/>
    </row>
    <row r="4" spans="1:14">
      <c r="A4" s="437"/>
      <c r="B4" s="596"/>
      <c r="C4" s="458" t="s">
        <v>142</v>
      </c>
      <c r="D4" s="459" t="s">
        <v>143</v>
      </c>
      <c r="E4" s="459" t="s">
        <v>144</v>
      </c>
      <c r="F4" s="460" t="s">
        <v>145</v>
      </c>
      <c r="G4" s="461" t="s">
        <v>146</v>
      </c>
      <c r="H4" s="461" t="s">
        <v>147</v>
      </c>
      <c r="I4" s="458" t="s">
        <v>142</v>
      </c>
      <c r="J4" s="459" t="s">
        <v>143</v>
      </c>
      <c r="K4" s="459" t="s">
        <v>144</v>
      </c>
      <c r="L4" s="460" t="s">
        <v>145</v>
      </c>
      <c r="M4" s="461" t="s">
        <v>146</v>
      </c>
      <c r="N4" s="461" t="s">
        <v>147</v>
      </c>
    </row>
    <row r="5" spans="1:14">
      <c r="B5" s="369" t="s">
        <v>113</v>
      </c>
      <c r="C5" s="462">
        <v>1.8</v>
      </c>
      <c r="D5" s="462">
        <v>2.7</v>
      </c>
      <c r="E5" s="462">
        <v>1.3</v>
      </c>
      <c r="F5" s="462">
        <v>0.7</v>
      </c>
      <c r="G5" s="462">
        <v>1.3</v>
      </c>
      <c r="H5" s="462">
        <v>2.1</v>
      </c>
      <c r="I5" s="462">
        <v>2.2999999999999998</v>
      </c>
      <c r="J5" s="462">
        <v>3</v>
      </c>
      <c r="K5" s="462">
        <v>1.7</v>
      </c>
      <c r="L5" s="462">
        <v>0.5</v>
      </c>
      <c r="M5" s="462">
        <v>1.7</v>
      </c>
      <c r="N5" s="462">
        <v>2.1</v>
      </c>
    </row>
    <row r="6" spans="1:14">
      <c r="B6" s="369" t="s">
        <v>148</v>
      </c>
      <c r="C6" s="462">
        <v>2</v>
      </c>
      <c r="D6" s="462">
        <v>3</v>
      </c>
      <c r="E6" s="462">
        <v>1.5</v>
      </c>
      <c r="F6" s="462">
        <v>0.8</v>
      </c>
      <c r="G6" s="462">
        <v>1.3</v>
      </c>
      <c r="H6" s="462">
        <v>6.7</v>
      </c>
      <c r="I6" s="462">
        <v>1.6</v>
      </c>
      <c r="J6" s="462">
        <v>2</v>
      </c>
      <c r="K6" s="462">
        <v>1.5</v>
      </c>
      <c r="L6" s="462">
        <v>0.4</v>
      </c>
      <c r="M6" s="462">
        <v>1</v>
      </c>
      <c r="N6" s="462">
        <v>2.5</v>
      </c>
    </row>
    <row r="7" spans="1:14">
      <c r="B7" s="369" t="s">
        <v>149</v>
      </c>
      <c r="C7" s="462">
        <v>1.1000000000000001</v>
      </c>
      <c r="D7" s="462">
        <v>2.2000000000000002</v>
      </c>
      <c r="E7" s="462">
        <v>0.7</v>
      </c>
      <c r="F7" s="462">
        <v>0.5</v>
      </c>
      <c r="G7" s="462">
        <v>0.7</v>
      </c>
      <c r="H7" s="462">
        <v>2.2000000000000002</v>
      </c>
      <c r="I7" s="462">
        <v>0.7</v>
      </c>
      <c r="J7" s="462">
        <v>2.1</v>
      </c>
      <c r="K7" s="462">
        <v>0.3</v>
      </c>
      <c r="L7" s="462">
        <v>0.2</v>
      </c>
      <c r="M7" s="462">
        <v>0.4</v>
      </c>
      <c r="N7" s="462">
        <v>1.2</v>
      </c>
    </row>
    <row r="8" spans="1:14">
      <c r="B8" s="369" t="s">
        <v>45</v>
      </c>
      <c r="C8" s="462">
        <v>2.6</v>
      </c>
      <c r="D8" s="462">
        <v>3.9</v>
      </c>
      <c r="E8" s="462">
        <v>1.9</v>
      </c>
      <c r="F8" s="462">
        <v>1</v>
      </c>
      <c r="G8" s="462">
        <v>1.7</v>
      </c>
      <c r="H8" s="462">
        <v>5.8</v>
      </c>
      <c r="I8" s="462">
        <v>0.1</v>
      </c>
      <c r="J8" s="462">
        <v>1.8</v>
      </c>
      <c r="K8" s="462">
        <v>0.1</v>
      </c>
      <c r="L8" s="462">
        <v>0.1</v>
      </c>
      <c r="M8" s="462">
        <v>0.1</v>
      </c>
      <c r="N8" s="462">
        <v>0.3</v>
      </c>
    </row>
    <row r="9" spans="1:14" ht="29">
      <c r="B9" s="369" t="s">
        <v>116</v>
      </c>
      <c r="C9" s="462">
        <v>2.7</v>
      </c>
      <c r="D9" s="462">
        <v>3.5</v>
      </c>
      <c r="E9" s="462">
        <v>2.2000000000000002</v>
      </c>
      <c r="F9" s="462">
        <v>1.4</v>
      </c>
      <c r="G9" s="462">
        <v>1.8</v>
      </c>
      <c r="H9" s="462">
        <v>5.3</v>
      </c>
      <c r="I9" s="462">
        <v>0.7</v>
      </c>
      <c r="J9" s="462">
        <v>0.5</v>
      </c>
      <c r="K9" s="462">
        <v>0.4</v>
      </c>
      <c r="L9" s="462">
        <v>0.4</v>
      </c>
      <c r="M9" s="462">
        <v>0.3</v>
      </c>
      <c r="N9" s="462">
        <v>0.8</v>
      </c>
    </row>
    <row r="10" spans="1:14">
      <c r="B10" s="369" t="s">
        <v>114</v>
      </c>
      <c r="C10" s="462">
        <v>2.5</v>
      </c>
      <c r="D10" s="462">
        <v>3.9</v>
      </c>
      <c r="E10" s="462">
        <v>1.4</v>
      </c>
      <c r="F10" s="462">
        <v>0.9</v>
      </c>
      <c r="G10" s="462">
        <v>1.7</v>
      </c>
      <c r="H10" s="462">
        <v>6.1</v>
      </c>
      <c r="I10" s="462">
        <v>0</v>
      </c>
      <c r="J10" s="462">
        <v>9.6</v>
      </c>
      <c r="K10" s="462">
        <v>0</v>
      </c>
      <c r="L10" s="462">
        <v>0</v>
      </c>
      <c r="M10" s="462">
        <v>0</v>
      </c>
      <c r="N10" s="462">
        <v>-0.1</v>
      </c>
    </row>
    <row r="11" spans="1:14">
      <c r="B11" s="369" t="s">
        <v>150</v>
      </c>
      <c r="C11" s="462">
        <v>1.7</v>
      </c>
      <c r="D11" s="462">
        <v>2.8</v>
      </c>
      <c r="E11" s="462">
        <v>1.2</v>
      </c>
      <c r="F11" s="462">
        <v>0.7</v>
      </c>
      <c r="G11" s="462">
        <v>1.1000000000000001</v>
      </c>
      <c r="H11" s="462">
        <v>4.5999999999999996</v>
      </c>
      <c r="I11" s="462">
        <v>1.2</v>
      </c>
      <c r="J11" s="462">
        <v>2.2000000000000002</v>
      </c>
      <c r="K11" s="462">
        <v>0.9</v>
      </c>
      <c r="L11" s="462">
        <v>0.3</v>
      </c>
      <c r="M11" s="462">
        <v>0.7</v>
      </c>
      <c r="N11" s="462">
        <v>1.7</v>
      </c>
    </row>
  </sheetData>
  <mergeCells count="3">
    <mergeCell ref="B3:B4"/>
    <mergeCell ref="C3:H3"/>
    <mergeCell ref="I3:N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B2"/>
  <sheetViews>
    <sheetView workbookViewId="0">
      <selection activeCell="F17" sqref="C16:F17"/>
    </sheetView>
  </sheetViews>
  <sheetFormatPr defaultRowHeight="14.5"/>
  <sheetData>
    <row r="2" spans="2:2">
      <c r="B2" s="444"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pageSetUpPr fitToPage="1"/>
  </sheetPr>
  <dimension ref="A1:AF43"/>
  <sheetViews>
    <sheetView topLeftCell="A6" zoomScale="90" zoomScaleNormal="90" zoomScaleSheetLayoutView="100" workbookViewId="0">
      <selection activeCell="L33" sqref="L33"/>
    </sheetView>
  </sheetViews>
  <sheetFormatPr defaultColWidth="9.453125" defaultRowHeight="14.5"/>
  <cols>
    <col min="1" max="1" width="4.453125" customWidth="1"/>
    <col min="2" max="2" width="22.1796875" customWidth="1"/>
    <col min="3" max="3" width="35" customWidth="1"/>
    <col min="4" max="13" width="13.54296875" customWidth="1"/>
    <col min="14" max="14" width="14.54296875" style="2" customWidth="1"/>
    <col min="15" max="15" width="14.54296875" style="507" customWidth="1"/>
    <col min="16" max="16" width="14.54296875" style="129" customWidth="1"/>
    <col min="17" max="17" width="14.54296875" style="3" customWidth="1"/>
    <col min="18" max="18" width="14.54296875" customWidth="1"/>
    <col min="19" max="19" width="13.1796875" customWidth="1"/>
    <col min="22" max="22" width="9.453125" customWidth="1"/>
  </cols>
  <sheetData>
    <row r="1" spans="1:19" ht="23.5">
      <c r="A1" s="1" t="s">
        <v>152</v>
      </c>
    </row>
    <row r="2" spans="1:19" ht="15.5">
      <c r="B2" s="153" t="s">
        <v>153</v>
      </c>
    </row>
    <row r="3" spans="1:19" ht="19" thickBot="1">
      <c r="A3" s="5"/>
      <c r="B3" s="5" t="s">
        <v>154</v>
      </c>
      <c r="C3" s="5"/>
      <c r="D3" s="5"/>
      <c r="E3" s="5"/>
      <c r="F3" s="5"/>
      <c r="G3" s="5"/>
      <c r="H3" s="5"/>
      <c r="I3" s="5"/>
      <c r="J3" s="5"/>
      <c r="K3" s="5"/>
      <c r="L3" s="5"/>
      <c r="M3" s="5"/>
      <c r="Q3" s="12"/>
    </row>
    <row r="4" spans="1:19" ht="43.4" customHeight="1" thickBot="1">
      <c r="A4" t="s">
        <v>155</v>
      </c>
      <c r="B4" s="29"/>
      <c r="C4" s="29"/>
      <c r="D4" s="599" t="s">
        <v>100</v>
      </c>
      <c r="E4" s="599"/>
      <c r="F4" s="599"/>
      <c r="G4" s="600"/>
      <c r="H4" s="601" t="s">
        <v>156</v>
      </c>
      <c r="I4" s="602"/>
      <c r="J4" s="602"/>
      <c r="K4" s="602"/>
      <c r="L4" s="598" t="s">
        <v>157</v>
      </c>
      <c r="M4" s="598"/>
      <c r="N4" s="598"/>
      <c r="O4" s="598"/>
      <c r="P4" s="598"/>
      <c r="Q4" s="598"/>
      <c r="R4" s="598"/>
      <c r="S4" s="598"/>
    </row>
    <row r="5" spans="1:19" ht="21" customHeight="1">
      <c r="B5" s="32"/>
      <c r="C5" s="32"/>
      <c r="D5" s="30" t="s">
        <v>158</v>
      </c>
      <c r="E5" s="16" t="s">
        <v>159</v>
      </c>
      <c r="F5" s="16" t="s">
        <v>160</v>
      </c>
      <c r="G5" s="16" t="s">
        <v>161</v>
      </c>
      <c r="H5" s="25" t="s">
        <v>162</v>
      </c>
      <c r="I5" s="26" t="s">
        <v>163</v>
      </c>
      <c r="J5" s="26" t="s">
        <v>164</v>
      </c>
      <c r="K5" s="26" t="s">
        <v>165</v>
      </c>
      <c r="L5" s="23" t="s">
        <v>166</v>
      </c>
      <c r="M5" s="23" t="s">
        <v>167</v>
      </c>
      <c r="N5" s="6" t="s">
        <v>168</v>
      </c>
      <c r="O5" s="508" t="s">
        <v>169</v>
      </c>
      <c r="P5" s="130" t="s">
        <v>170</v>
      </c>
      <c r="Q5" s="16" t="s">
        <v>171</v>
      </c>
      <c r="R5" s="51" t="s">
        <v>172</v>
      </c>
      <c r="S5" s="51" t="s">
        <v>173</v>
      </c>
    </row>
    <row r="6" spans="1:19" ht="52.5" customHeight="1" thickBot="1">
      <c r="B6" s="31"/>
      <c r="C6" s="90"/>
      <c r="D6" s="34" t="s">
        <v>174</v>
      </c>
      <c r="E6" s="35" t="s">
        <v>175</v>
      </c>
      <c r="F6" s="35" t="s">
        <v>176</v>
      </c>
      <c r="G6" s="35" t="s">
        <v>177</v>
      </c>
      <c r="H6" s="27" t="s">
        <v>178</v>
      </c>
      <c r="I6" s="116" t="s">
        <v>179</v>
      </c>
      <c r="J6" s="28" t="s">
        <v>180</v>
      </c>
      <c r="K6" s="28" t="s">
        <v>181</v>
      </c>
      <c r="L6" s="24" t="s">
        <v>182</v>
      </c>
      <c r="M6" s="24" t="s">
        <v>183</v>
      </c>
      <c r="N6" s="14" t="s">
        <v>184</v>
      </c>
      <c r="O6" s="509" t="s">
        <v>185</v>
      </c>
      <c r="P6" s="131" t="s">
        <v>186</v>
      </c>
      <c r="Q6" s="115" t="s">
        <v>187</v>
      </c>
      <c r="R6" s="92" t="s">
        <v>188</v>
      </c>
      <c r="S6" s="92" t="s">
        <v>189</v>
      </c>
    </row>
    <row r="7" spans="1:19" ht="15" thickBot="1">
      <c r="B7" s="96" t="s">
        <v>190</v>
      </c>
      <c r="C7" s="97" t="s">
        <v>191</v>
      </c>
      <c r="D7" s="98"/>
      <c r="E7" s="99"/>
      <c r="F7" s="100"/>
      <c r="G7" s="97"/>
      <c r="H7" s="99"/>
      <c r="I7" s="101"/>
      <c r="J7" s="102"/>
      <c r="K7" s="103"/>
      <c r="L7" s="104"/>
      <c r="M7" s="105"/>
      <c r="N7" s="105"/>
      <c r="O7" s="510"/>
      <c r="P7" s="132"/>
      <c r="Q7" s="106"/>
      <c r="R7" s="9"/>
      <c r="S7" s="398"/>
    </row>
    <row r="8" spans="1:19">
      <c r="B8" s="607" t="s">
        <v>192</v>
      </c>
      <c r="C8" s="55" t="s">
        <v>102</v>
      </c>
      <c r="D8" s="172">
        <v>263</v>
      </c>
      <c r="E8" s="173"/>
      <c r="F8" s="174">
        <v>515</v>
      </c>
      <c r="G8" s="175"/>
      <c r="H8" s="231">
        <v>543.43711225703237</v>
      </c>
      <c r="I8" s="232"/>
      <c r="J8" s="176">
        <v>1169.969626141155</v>
      </c>
      <c r="K8" s="175"/>
      <c r="L8" s="136">
        <v>3550.4317400000018</v>
      </c>
      <c r="M8" s="173"/>
      <c r="N8" s="174">
        <v>7094.6620399999983</v>
      </c>
      <c r="O8" s="511"/>
      <c r="P8" s="184">
        <v>7197.5875418484311</v>
      </c>
      <c r="Q8" s="259"/>
      <c r="R8" s="408">
        <v>66101.415980000165</v>
      </c>
      <c r="S8" s="399">
        <v>132517.18536000021</v>
      </c>
    </row>
    <row r="9" spans="1:19">
      <c r="B9" s="608"/>
      <c r="C9" s="58" t="s">
        <v>104</v>
      </c>
      <c r="D9" s="148">
        <v>312</v>
      </c>
      <c r="E9" s="177"/>
      <c r="F9" s="178">
        <v>938</v>
      </c>
      <c r="G9" s="179"/>
      <c r="H9" s="233">
        <v>75.719100052905389</v>
      </c>
      <c r="I9" s="234"/>
      <c r="J9" s="180">
        <v>232.17416954560406</v>
      </c>
      <c r="K9" s="179"/>
      <c r="L9" s="138">
        <v>222.11700000000042</v>
      </c>
      <c r="M9" s="177"/>
      <c r="N9" s="178">
        <v>677.90020000000129</v>
      </c>
      <c r="O9" s="512"/>
      <c r="P9" s="178">
        <v>687.73480775083829</v>
      </c>
      <c r="Q9" s="178"/>
      <c r="R9" s="276">
        <v>2560.9439999999922</v>
      </c>
      <c r="S9" s="260">
        <v>7820.6391999999814</v>
      </c>
    </row>
    <row r="10" spans="1:19">
      <c r="B10" s="608"/>
      <c r="C10" s="58" t="s">
        <v>193</v>
      </c>
      <c r="D10" s="148">
        <v>1302</v>
      </c>
      <c r="E10" s="177"/>
      <c r="F10" s="178">
        <v>8006</v>
      </c>
      <c r="G10" s="179"/>
      <c r="H10" s="233">
        <v>307.43319433706313</v>
      </c>
      <c r="I10" s="234"/>
      <c r="J10" s="180">
        <v>1015.7492801672217</v>
      </c>
      <c r="K10" s="179"/>
      <c r="L10" s="138">
        <v>5299.1220000000694</v>
      </c>
      <c r="M10" s="177"/>
      <c r="N10" s="178">
        <v>32375.113999998961</v>
      </c>
      <c r="O10" s="512"/>
      <c r="P10" s="178">
        <v>32844.794562238974</v>
      </c>
      <c r="Q10" s="178"/>
      <c r="R10" s="276">
        <v>41269.281000000905</v>
      </c>
      <c r="S10" s="260">
        <v>248996.33900001217</v>
      </c>
    </row>
    <row r="11" spans="1:19" ht="15" thickBot="1">
      <c r="B11" s="608"/>
      <c r="C11" s="58" t="s">
        <v>194</v>
      </c>
      <c r="D11" s="181">
        <v>2</v>
      </c>
      <c r="E11" s="177"/>
      <c r="F11" s="178">
        <v>2</v>
      </c>
      <c r="G11" s="179"/>
      <c r="H11" s="233">
        <v>5.3800000000000001E-2</v>
      </c>
      <c r="I11" s="234"/>
      <c r="J11" s="180">
        <v>5.3800000000000001E-2</v>
      </c>
      <c r="K11" s="179"/>
      <c r="L11" s="138">
        <v>8.3021999999999991</v>
      </c>
      <c r="M11" s="177"/>
      <c r="N11" s="178">
        <v>8.3021999999999991</v>
      </c>
      <c r="O11" s="512"/>
      <c r="P11" s="178">
        <v>8.4226438064319762</v>
      </c>
      <c r="Q11" s="178"/>
      <c r="R11" s="276">
        <v>81.382999999999996</v>
      </c>
      <c r="S11" s="260">
        <v>81.382999999999996</v>
      </c>
    </row>
    <row r="12" spans="1:19" ht="15" thickBot="1">
      <c r="B12" s="608"/>
      <c r="C12" s="87" t="s">
        <v>195</v>
      </c>
      <c r="D12" s="182">
        <v>1879</v>
      </c>
      <c r="E12" s="178">
        <v>16375</v>
      </c>
      <c r="F12" s="182">
        <v>9461</v>
      </c>
      <c r="G12" s="183">
        <v>0.57777099236641216</v>
      </c>
      <c r="H12" s="233">
        <v>926.64320664700085</v>
      </c>
      <c r="I12" s="180">
        <v>7762.9262475000005</v>
      </c>
      <c r="J12" s="180">
        <v>2417.9468758539811</v>
      </c>
      <c r="K12" s="183">
        <v>0.31147363748723816</v>
      </c>
      <c r="L12" s="182">
        <v>9079.9729400000706</v>
      </c>
      <c r="M12" s="178">
        <v>65381.599999999999</v>
      </c>
      <c r="N12" s="182">
        <v>40155.978439998958</v>
      </c>
      <c r="O12" s="513">
        <v>0.61417858296522199</v>
      </c>
      <c r="P12" s="182">
        <v>40738.539555644675</v>
      </c>
      <c r="Q12" s="182">
        <v>0</v>
      </c>
      <c r="R12" s="182">
        <v>110013.02398000106</v>
      </c>
      <c r="S12" s="400">
        <v>389415.54656001233</v>
      </c>
    </row>
    <row r="13" spans="1:19" ht="14.5" customHeight="1">
      <c r="B13" s="607" t="s">
        <v>149</v>
      </c>
      <c r="C13" s="55" t="s">
        <v>196</v>
      </c>
      <c r="D13" s="172">
        <v>6</v>
      </c>
      <c r="E13" s="174">
        <v>100</v>
      </c>
      <c r="F13" s="184">
        <v>11</v>
      </c>
      <c r="G13" s="185">
        <v>0.11</v>
      </c>
      <c r="H13" s="231">
        <v>108.23286240499999</v>
      </c>
      <c r="I13" s="176">
        <v>1936.8644624999999</v>
      </c>
      <c r="J13" s="176">
        <v>394.68554920999998</v>
      </c>
      <c r="K13" s="185">
        <v>0.20377551287226428</v>
      </c>
      <c r="L13" s="136">
        <v>125.14042999999999</v>
      </c>
      <c r="M13" s="174">
        <v>3299.1</v>
      </c>
      <c r="N13" s="184">
        <v>311.45032000000003</v>
      </c>
      <c r="O13" s="513">
        <v>9.4404631566184727E-2</v>
      </c>
      <c r="P13" s="184">
        <v>315.96867200973929</v>
      </c>
      <c r="Q13" s="174"/>
      <c r="R13" s="409">
        <v>2708.4100800000001</v>
      </c>
      <c r="S13" s="401">
        <v>7178.2963400000008</v>
      </c>
    </row>
    <row r="14" spans="1:19" ht="14.5" customHeight="1">
      <c r="B14" s="608"/>
      <c r="C14" s="53" t="s">
        <v>109</v>
      </c>
      <c r="D14" s="148">
        <v>139</v>
      </c>
      <c r="E14" s="178">
        <v>850</v>
      </c>
      <c r="F14" s="178">
        <v>300</v>
      </c>
      <c r="G14" s="183">
        <v>0.35294117647058826</v>
      </c>
      <c r="H14" s="233">
        <v>71.180924912999984</v>
      </c>
      <c r="I14" s="180">
        <v>679.68705249999994</v>
      </c>
      <c r="J14" s="180">
        <v>219.10334606599997</v>
      </c>
      <c r="K14" s="183">
        <v>0.3223591581744894</v>
      </c>
      <c r="L14" s="138">
        <v>206.84838999999988</v>
      </c>
      <c r="M14" s="178">
        <v>2402.9</v>
      </c>
      <c r="N14" s="178">
        <v>595.28261999999938</v>
      </c>
      <c r="O14" s="514">
        <v>0.24773507844687642</v>
      </c>
      <c r="P14" s="178">
        <v>603.91865679212674</v>
      </c>
      <c r="Q14" s="178"/>
      <c r="R14" s="276">
        <v>2085.3988099999942</v>
      </c>
      <c r="S14" s="260">
        <v>5998.7765999999883</v>
      </c>
    </row>
    <row r="15" spans="1:19" ht="14.5" customHeight="1" thickBot="1">
      <c r="B15" s="608"/>
      <c r="C15" s="54" t="s">
        <v>111</v>
      </c>
      <c r="D15" s="186">
        <v>49</v>
      </c>
      <c r="E15" s="178">
        <v>150</v>
      </c>
      <c r="F15" s="178">
        <v>73</v>
      </c>
      <c r="G15" s="183">
        <v>0.48666666666666669</v>
      </c>
      <c r="H15" s="233">
        <v>379.29146692599994</v>
      </c>
      <c r="I15" s="180">
        <v>1857.837855</v>
      </c>
      <c r="J15" s="180">
        <v>765.90943433199982</v>
      </c>
      <c r="K15" s="183">
        <v>0.41225849299534262</v>
      </c>
      <c r="L15" s="138">
        <v>833.08356000000003</v>
      </c>
      <c r="M15" s="178">
        <v>2465.8000000000002</v>
      </c>
      <c r="N15" s="178">
        <v>1330.4820000000004</v>
      </c>
      <c r="O15" s="514">
        <v>0.53957417471003344</v>
      </c>
      <c r="P15" s="262">
        <v>1349.7839099117382</v>
      </c>
      <c r="Q15" s="178"/>
      <c r="R15" s="276">
        <v>18348.703690000002</v>
      </c>
      <c r="S15" s="260">
        <v>30554.612369999999</v>
      </c>
    </row>
    <row r="16" spans="1:19" ht="33" customHeight="1" thickBot="1">
      <c r="B16" s="41" t="s">
        <v>113</v>
      </c>
      <c r="C16" s="41" t="s">
        <v>113</v>
      </c>
      <c r="D16" s="187">
        <v>144907</v>
      </c>
      <c r="E16" s="187">
        <v>150000</v>
      </c>
      <c r="F16" s="188">
        <v>146302</v>
      </c>
      <c r="G16" s="189">
        <v>0.9753466666666667</v>
      </c>
      <c r="H16" s="235">
        <v>230.248878131</v>
      </c>
      <c r="I16" s="236">
        <v>1135.0423174999999</v>
      </c>
      <c r="J16" s="236">
        <v>871.37642514200002</v>
      </c>
      <c r="K16" s="189">
        <v>0.76770390998395543</v>
      </c>
      <c r="L16" s="263">
        <v>16034.4</v>
      </c>
      <c r="M16" s="188">
        <v>90788.5</v>
      </c>
      <c r="N16" s="188">
        <v>68215.899999999994</v>
      </c>
      <c r="O16" s="515">
        <v>0.75137159441999801</v>
      </c>
      <c r="P16" s="264">
        <v>69205.539210713192</v>
      </c>
      <c r="Q16" s="188"/>
      <c r="R16" s="187">
        <v>33672.239999999998</v>
      </c>
      <c r="S16" s="265">
        <v>143253.38999999998</v>
      </c>
    </row>
    <row r="17" spans="2:32" ht="15" thickBot="1">
      <c r="B17" s="59" t="s">
        <v>197</v>
      </c>
      <c r="C17" s="62"/>
      <c r="D17" s="190">
        <v>146980</v>
      </c>
      <c r="E17" s="190">
        <v>167475</v>
      </c>
      <c r="F17" s="190">
        <v>156147</v>
      </c>
      <c r="G17" s="191">
        <v>0.93236005373936404</v>
      </c>
      <c r="H17" s="237">
        <v>1715.5973390220006</v>
      </c>
      <c r="I17" s="238">
        <v>13372.357935</v>
      </c>
      <c r="J17" s="238">
        <v>4669.0216306039811</v>
      </c>
      <c r="K17" s="191">
        <v>0.34915470056208758</v>
      </c>
      <c r="L17" s="266">
        <v>26279.445320000072</v>
      </c>
      <c r="M17" s="267">
        <v>164337.9</v>
      </c>
      <c r="N17" s="266">
        <v>110609.09337999896</v>
      </c>
      <c r="O17" s="516">
        <v>0.67305894367640673</v>
      </c>
      <c r="P17" s="266">
        <v>112213.75000507147</v>
      </c>
      <c r="Q17" s="267">
        <v>0</v>
      </c>
      <c r="R17" s="410">
        <v>166827.77656000105</v>
      </c>
      <c r="S17" s="268">
        <v>576400.62187001226</v>
      </c>
    </row>
    <row r="18" spans="2:32" ht="15" thickBot="1">
      <c r="B18" s="18"/>
      <c r="C18" s="64"/>
      <c r="D18" s="145"/>
      <c r="E18" s="192"/>
      <c r="F18" s="192"/>
      <c r="G18" s="193"/>
      <c r="H18" s="239"/>
      <c r="I18" s="240"/>
      <c r="J18" s="240"/>
      <c r="K18" s="194"/>
      <c r="L18" s="145"/>
      <c r="M18" s="192"/>
      <c r="N18" s="269"/>
      <c r="O18" s="517"/>
      <c r="P18" s="269"/>
      <c r="Q18" s="192"/>
      <c r="R18" s="411"/>
      <c r="S18" s="270"/>
    </row>
    <row r="19" spans="2:32" ht="15" thickBot="1">
      <c r="B19" s="63" t="s">
        <v>198</v>
      </c>
      <c r="C19" s="60" t="s">
        <v>199</v>
      </c>
      <c r="D19" s="195"/>
      <c r="E19" s="196"/>
      <c r="F19" s="196"/>
      <c r="G19" s="197"/>
      <c r="H19" s="241"/>
      <c r="I19" s="242"/>
      <c r="J19" s="242"/>
      <c r="K19" s="198"/>
      <c r="L19" s="271"/>
      <c r="M19" s="199"/>
      <c r="N19" s="272"/>
      <c r="O19" s="518"/>
      <c r="P19" s="199"/>
      <c r="Q19" s="199"/>
      <c r="R19" s="412"/>
      <c r="S19" s="273"/>
    </row>
    <row r="20" spans="2:32" ht="15" thickBot="1">
      <c r="B20" s="56" t="s">
        <v>114</v>
      </c>
      <c r="C20" s="65" t="s">
        <v>200</v>
      </c>
      <c r="D20" s="200">
        <v>1</v>
      </c>
      <c r="E20" s="174">
        <v>10</v>
      </c>
      <c r="F20" s="174">
        <v>4</v>
      </c>
      <c r="G20" s="185">
        <v>0.4</v>
      </c>
      <c r="H20" s="231">
        <v>189.25674837700001</v>
      </c>
      <c r="I20" s="176">
        <v>931.8822725</v>
      </c>
      <c r="J20" s="176">
        <v>536.24388971400003</v>
      </c>
      <c r="K20" s="201">
        <v>0.57544166847964162</v>
      </c>
      <c r="L20" s="136">
        <v>189.01197999999999</v>
      </c>
      <c r="M20" s="174">
        <v>1380.9</v>
      </c>
      <c r="N20" s="188">
        <v>215.10120999999998</v>
      </c>
      <c r="O20" s="513">
        <v>0.15576885364617277</v>
      </c>
      <c r="P20" s="174">
        <v>218.22178147509382</v>
      </c>
      <c r="Q20" s="174"/>
      <c r="R20" s="413">
        <v>2983.3090999999999</v>
      </c>
      <c r="S20" s="274">
        <v>3246.2567600000002</v>
      </c>
    </row>
    <row r="21" spans="2:32">
      <c r="B21" s="605" t="s">
        <v>116</v>
      </c>
      <c r="C21" s="55" t="s">
        <v>201</v>
      </c>
      <c r="D21" s="172">
        <v>9</v>
      </c>
      <c r="E21" s="202">
        <v>1055</v>
      </c>
      <c r="F21" s="202">
        <v>9</v>
      </c>
      <c r="G21" s="203">
        <v>8.5308056872037911E-3</v>
      </c>
      <c r="H21" s="243">
        <v>157.76962215999998</v>
      </c>
      <c r="I21" s="204">
        <v>1462.7538</v>
      </c>
      <c r="J21" s="204">
        <v>435.93441111999994</v>
      </c>
      <c r="K21" s="205">
        <v>0.29802309255323756</v>
      </c>
      <c r="L21" s="275">
        <v>3165.99244</v>
      </c>
      <c r="M21" s="202">
        <v>13290</v>
      </c>
      <c r="N21" s="202">
        <v>3165.99244</v>
      </c>
      <c r="O21" s="519">
        <v>0.23822365989465763</v>
      </c>
      <c r="P21" s="202">
        <v>3211.9229380135944</v>
      </c>
      <c r="Q21" s="202"/>
      <c r="R21" s="202">
        <v>19448.0488</v>
      </c>
      <c r="S21" s="402">
        <v>19448.0488</v>
      </c>
    </row>
    <row r="22" spans="2:32">
      <c r="B22" s="606"/>
      <c r="C22" s="54" t="s">
        <v>118</v>
      </c>
      <c r="D22" s="148">
        <v>0</v>
      </c>
      <c r="E22" s="178">
        <v>0</v>
      </c>
      <c r="F22" s="178">
        <v>0</v>
      </c>
      <c r="G22" s="159" t="s">
        <v>17</v>
      </c>
      <c r="H22" s="244">
        <v>8.4369499999999995</v>
      </c>
      <c r="I22" s="180">
        <v>0</v>
      </c>
      <c r="J22" s="180">
        <v>36.335329999999999</v>
      </c>
      <c r="K22" s="206" t="s">
        <v>17</v>
      </c>
      <c r="L22" s="276">
        <v>0</v>
      </c>
      <c r="M22" s="178">
        <v>0</v>
      </c>
      <c r="N22" s="178">
        <v>0</v>
      </c>
      <c r="O22" s="514" t="s">
        <v>17</v>
      </c>
      <c r="P22" s="178">
        <v>0</v>
      </c>
      <c r="Q22" s="178"/>
      <c r="R22" s="178">
        <v>0</v>
      </c>
      <c r="S22" s="260">
        <v>0</v>
      </c>
    </row>
    <row r="23" spans="2:32" ht="15" thickBot="1">
      <c r="B23" s="606"/>
      <c r="C23" s="81" t="s">
        <v>119</v>
      </c>
      <c r="D23" s="186">
        <v>0</v>
      </c>
      <c r="E23" s="182">
        <v>0</v>
      </c>
      <c r="F23" s="182">
        <v>0</v>
      </c>
      <c r="G23" s="113" t="s">
        <v>17</v>
      </c>
      <c r="H23" s="245">
        <v>13.932069999999998</v>
      </c>
      <c r="I23" s="207">
        <v>0</v>
      </c>
      <c r="J23" s="207">
        <v>57.531860000000002</v>
      </c>
      <c r="K23" s="208" t="s">
        <v>17</v>
      </c>
      <c r="L23" s="277">
        <v>0</v>
      </c>
      <c r="M23" s="182">
        <v>0</v>
      </c>
      <c r="N23" s="182">
        <v>0</v>
      </c>
      <c r="O23" s="520" t="s">
        <v>17</v>
      </c>
      <c r="P23" s="182">
        <v>0</v>
      </c>
      <c r="Q23" s="182"/>
      <c r="R23" s="182">
        <v>0</v>
      </c>
      <c r="S23" s="400">
        <v>0</v>
      </c>
    </row>
    <row r="24" spans="2:32" s="12" customFormat="1" ht="15" thickBot="1">
      <c r="B24" s="11" t="s">
        <v>202</v>
      </c>
      <c r="C24" s="40"/>
      <c r="D24" s="209">
        <v>10</v>
      </c>
      <c r="E24" s="190">
        <v>1065</v>
      </c>
      <c r="F24" s="209">
        <v>13</v>
      </c>
      <c r="G24" s="210">
        <v>1.2206572769953052E-2</v>
      </c>
      <c r="H24" s="246">
        <v>369.39539053700003</v>
      </c>
      <c r="I24" s="238">
        <v>2394.6360725</v>
      </c>
      <c r="J24" s="238">
        <v>1066.045490834</v>
      </c>
      <c r="K24" s="210">
        <v>0.44518058634314672</v>
      </c>
      <c r="L24" s="278">
        <v>3355.0044200000002</v>
      </c>
      <c r="M24" s="267">
        <v>14670.9</v>
      </c>
      <c r="N24" s="278">
        <v>3381.0936499999998</v>
      </c>
      <c r="O24" s="516">
        <v>0.23046259261531329</v>
      </c>
      <c r="P24" s="279">
        <v>3430.1447194886882</v>
      </c>
      <c r="Q24" s="267">
        <v>0</v>
      </c>
      <c r="R24" s="410">
        <v>22431.357899999999</v>
      </c>
      <c r="S24" s="268">
        <v>22694.305560000001</v>
      </c>
      <c r="T24"/>
      <c r="U24"/>
      <c r="V24"/>
      <c r="W24"/>
      <c r="X24"/>
      <c r="Y24"/>
      <c r="Z24"/>
      <c r="AA24"/>
      <c r="AB24"/>
      <c r="AC24"/>
      <c r="AD24"/>
      <c r="AE24"/>
      <c r="AF24"/>
    </row>
    <row r="25" spans="2:32" ht="15" thickBot="1">
      <c r="B25" s="66"/>
      <c r="C25" s="64"/>
      <c r="D25" s="211"/>
      <c r="E25" s="212"/>
      <c r="F25" s="212"/>
      <c r="G25" s="164"/>
      <c r="H25" s="247"/>
      <c r="I25" s="248"/>
      <c r="J25" s="248"/>
      <c r="K25" s="164"/>
      <c r="L25" s="211"/>
      <c r="M25" s="212"/>
      <c r="N25" s="212"/>
      <c r="O25" s="521"/>
      <c r="P25" s="212"/>
      <c r="Q25" s="212"/>
      <c r="R25" s="212"/>
      <c r="S25" s="403"/>
    </row>
    <row r="26" spans="2:32">
      <c r="B26" s="603" t="s">
        <v>203</v>
      </c>
      <c r="C26" s="91" t="s">
        <v>204</v>
      </c>
      <c r="D26" s="172">
        <v>0</v>
      </c>
      <c r="E26" s="213"/>
      <c r="F26" s="202">
        <v>0</v>
      </c>
      <c r="G26" s="214"/>
      <c r="H26" s="243">
        <v>17.119867305460399</v>
      </c>
      <c r="I26" s="249"/>
      <c r="J26" s="204">
        <v>75.707623496349356</v>
      </c>
      <c r="K26" s="214"/>
      <c r="L26" s="172">
        <v>0</v>
      </c>
      <c r="M26" s="213"/>
      <c r="N26" s="202">
        <v>0</v>
      </c>
      <c r="O26" s="522"/>
      <c r="P26" s="202">
        <v>0</v>
      </c>
      <c r="Q26" s="202"/>
      <c r="R26" s="202">
        <v>0</v>
      </c>
      <c r="S26" s="402">
        <v>0</v>
      </c>
    </row>
    <row r="27" spans="2:32">
      <c r="B27" s="604"/>
      <c r="C27" s="91" t="s">
        <v>115</v>
      </c>
      <c r="D27" s="148">
        <v>227</v>
      </c>
      <c r="E27" s="215"/>
      <c r="F27" s="184">
        <v>292</v>
      </c>
      <c r="G27" s="216"/>
      <c r="H27" s="250">
        <v>39.539220251538154</v>
      </c>
      <c r="I27" s="251"/>
      <c r="J27" s="217">
        <v>71.591473073037633</v>
      </c>
      <c r="K27" s="216"/>
      <c r="L27" s="280">
        <v>394.38408000000061</v>
      </c>
      <c r="M27" s="215"/>
      <c r="N27" s="184">
        <v>568.09488000000056</v>
      </c>
      <c r="O27" s="523"/>
      <c r="P27" s="184">
        <v>576.33649183321552</v>
      </c>
      <c r="Q27" s="184"/>
      <c r="R27" s="184">
        <v>3940.3828699999967</v>
      </c>
      <c r="S27" s="404">
        <v>5677.2070399999957</v>
      </c>
    </row>
    <row r="28" spans="2:32">
      <c r="B28" s="604"/>
      <c r="C28" s="91" t="s">
        <v>205</v>
      </c>
      <c r="D28" s="148">
        <v>0</v>
      </c>
      <c r="E28" s="177"/>
      <c r="F28" s="178">
        <v>0</v>
      </c>
      <c r="G28" s="218"/>
      <c r="H28" s="244">
        <v>0.81245232263929879</v>
      </c>
      <c r="I28" s="234"/>
      <c r="J28" s="180">
        <v>2.5792743929200599</v>
      </c>
      <c r="K28" s="218"/>
      <c r="L28" s="148">
        <v>0</v>
      </c>
      <c r="M28" s="177"/>
      <c r="N28" s="178">
        <v>0</v>
      </c>
      <c r="O28" s="512"/>
      <c r="P28" s="178">
        <v>0</v>
      </c>
      <c r="Q28" s="178"/>
      <c r="R28" s="178">
        <v>0</v>
      </c>
      <c r="S28" s="260">
        <v>0</v>
      </c>
    </row>
    <row r="29" spans="2:32" ht="15" thickBot="1">
      <c r="B29" s="604"/>
      <c r="C29" s="91" t="s">
        <v>119</v>
      </c>
      <c r="D29" s="186">
        <v>0</v>
      </c>
      <c r="E29" s="219"/>
      <c r="F29" s="220">
        <v>0</v>
      </c>
      <c r="G29" s="221"/>
      <c r="H29" s="252">
        <v>54.166560561362097</v>
      </c>
      <c r="I29" s="253"/>
      <c r="J29" s="222">
        <v>221.52864759969293</v>
      </c>
      <c r="K29" s="221"/>
      <c r="L29" s="223">
        <v>0</v>
      </c>
      <c r="M29" s="219"/>
      <c r="N29" s="220">
        <v>0</v>
      </c>
      <c r="O29" s="524"/>
      <c r="P29" s="220">
        <v>0</v>
      </c>
      <c r="Q29" s="220"/>
      <c r="R29" s="220">
        <v>0</v>
      </c>
      <c r="S29" s="405">
        <v>0</v>
      </c>
    </row>
    <row r="30" spans="2:32" ht="15" thickBot="1">
      <c r="B30" s="604"/>
      <c r="C30" s="414" t="s">
        <v>206</v>
      </c>
      <c r="D30" s="415">
        <v>227</v>
      </c>
      <c r="E30" s="259">
        <v>510</v>
      </c>
      <c r="F30" s="259">
        <v>292</v>
      </c>
      <c r="G30" s="416">
        <v>0.5725490196078431</v>
      </c>
      <c r="H30" s="417">
        <v>111.63810044099995</v>
      </c>
      <c r="I30" s="418">
        <v>852.75399249999998</v>
      </c>
      <c r="J30" s="418">
        <v>371.40701856199996</v>
      </c>
      <c r="K30" s="416">
        <v>0.43553829337480349</v>
      </c>
      <c r="L30" s="415">
        <v>394.38408000000061</v>
      </c>
      <c r="M30" s="259">
        <v>2022.2</v>
      </c>
      <c r="N30" s="259">
        <v>568.09488000000056</v>
      </c>
      <c r="O30" s="525">
        <v>0.28092912669370018</v>
      </c>
      <c r="P30" s="259">
        <v>576.33649183321552</v>
      </c>
      <c r="Q30" s="259">
        <v>0</v>
      </c>
      <c r="R30" s="259">
        <v>3940.3828699999967</v>
      </c>
      <c r="S30" s="419">
        <v>5677.2070399999957</v>
      </c>
    </row>
    <row r="31" spans="2:32">
      <c r="B31" s="420" t="s">
        <v>207</v>
      </c>
      <c r="C31" s="421"/>
      <c r="D31" s="422"/>
      <c r="E31" s="423"/>
      <c r="F31" s="423"/>
      <c r="G31" s="424"/>
      <c r="H31" s="425"/>
      <c r="I31" s="426"/>
      <c r="J31" s="426"/>
      <c r="K31" s="424"/>
      <c r="L31" s="427"/>
      <c r="M31" s="428"/>
      <c r="N31" s="428"/>
      <c r="O31" s="526"/>
      <c r="P31" s="428"/>
      <c r="Q31" s="428"/>
      <c r="R31" s="428"/>
      <c r="S31" s="429"/>
    </row>
    <row r="32" spans="2:32">
      <c r="B32" s="10" t="s">
        <v>208</v>
      </c>
      <c r="C32" s="15"/>
      <c r="D32" s="151"/>
      <c r="E32" s="224"/>
      <c r="F32" s="224"/>
      <c r="G32" s="160"/>
      <c r="H32" s="254"/>
      <c r="I32" s="255"/>
      <c r="J32" s="255"/>
      <c r="K32" s="160"/>
      <c r="L32" s="148"/>
      <c r="M32" s="178"/>
      <c r="N32" s="178"/>
      <c r="O32" s="514"/>
      <c r="P32" s="178"/>
      <c r="Q32" s="178"/>
      <c r="R32" s="178"/>
      <c r="S32" s="260"/>
    </row>
    <row r="33" spans="2:32" ht="15" thickBot="1">
      <c r="B33" s="11" t="s">
        <v>209</v>
      </c>
      <c r="C33" s="17"/>
      <c r="D33" s="123"/>
      <c r="E33" s="225"/>
      <c r="F33" s="225"/>
      <c r="G33" s="226"/>
      <c r="H33" s="256"/>
      <c r="I33" s="257"/>
      <c r="J33" s="257"/>
      <c r="K33" s="226"/>
      <c r="L33" s="281"/>
      <c r="M33" s="282"/>
      <c r="N33" s="282"/>
      <c r="O33" s="527"/>
      <c r="P33" s="282"/>
      <c r="Q33" s="282"/>
      <c r="R33" s="282"/>
      <c r="S33" s="406"/>
    </row>
    <row r="34" spans="2:32">
      <c r="B34" s="18"/>
      <c r="C34" s="19"/>
      <c r="D34" s="124"/>
      <c r="E34" s="192"/>
      <c r="F34" s="192"/>
      <c r="G34" s="227"/>
      <c r="H34" s="258"/>
      <c r="I34" s="240"/>
      <c r="J34" s="240"/>
      <c r="K34" s="227"/>
      <c r="L34" s="124"/>
      <c r="M34" s="192"/>
      <c r="N34" s="192"/>
      <c r="O34" s="517"/>
      <c r="P34" s="192"/>
      <c r="Q34" s="192"/>
      <c r="R34" s="192"/>
      <c r="S34" s="270"/>
    </row>
    <row r="35" spans="2:32" ht="15" thickBot="1">
      <c r="B35" s="20" t="s">
        <v>210</v>
      </c>
      <c r="C35" s="21"/>
      <c r="D35" s="36"/>
      <c r="E35" s="37"/>
      <c r="F35" s="37"/>
      <c r="G35" s="38"/>
      <c r="H35" s="246"/>
      <c r="I35" s="238"/>
      <c r="J35" s="238"/>
      <c r="K35" s="210"/>
      <c r="L35" s="36"/>
      <c r="M35" s="37"/>
      <c r="N35" s="37"/>
      <c r="O35" s="528"/>
      <c r="P35" s="133"/>
      <c r="Q35" s="39"/>
      <c r="R35" s="37"/>
      <c r="S35" s="407"/>
    </row>
    <row r="36" spans="2:32" ht="15" thickBot="1">
      <c r="B36" s="11" t="s">
        <v>211</v>
      </c>
      <c r="C36" s="17"/>
      <c r="D36" s="225">
        <v>147217</v>
      </c>
      <c r="E36" s="225">
        <v>169050</v>
      </c>
      <c r="F36" s="225">
        <v>156452</v>
      </c>
      <c r="G36" s="228">
        <v>0.92547766932860098</v>
      </c>
      <c r="H36" s="257">
        <v>2196.6308300000005</v>
      </c>
      <c r="I36" s="257">
        <v>16619.748</v>
      </c>
      <c r="J36" s="257">
        <v>6106.4741399999812</v>
      </c>
      <c r="K36" s="228">
        <v>0.36742278763793418</v>
      </c>
      <c r="L36" s="489">
        <v>30028.833820000073</v>
      </c>
      <c r="M36" s="490">
        <v>181031</v>
      </c>
      <c r="N36" s="489">
        <v>114558.28190999896</v>
      </c>
      <c r="O36" s="529">
        <v>0.6328103027105797</v>
      </c>
      <c r="P36" s="489">
        <v>116220.23121639338</v>
      </c>
      <c r="Q36" s="489">
        <v>0</v>
      </c>
      <c r="R36" s="491">
        <v>193199.51733000105</v>
      </c>
      <c r="S36" s="492">
        <v>604772.13447001227</v>
      </c>
    </row>
    <row r="37" spans="2:32" ht="16.5">
      <c r="B37" s="86" t="s">
        <v>212</v>
      </c>
      <c r="C37" s="12"/>
      <c r="D37" s="12"/>
      <c r="E37" s="12"/>
      <c r="F37" s="12"/>
      <c r="G37" s="12"/>
      <c r="H37" s="12"/>
      <c r="I37" s="12"/>
      <c r="J37" s="12"/>
      <c r="K37" s="12"/>
      <c r="L37" s="12"/>
      <c r="M37" s="12"/>
      <c r="N37" s="12"/>
      <c r="O37" s="530"/>
      <c r="P37" s="134"/>
      <c r="Q37" s="12"/>
      <c r="R37" s="12"/>
      <c r="S37" s="12"/>
      <c r="T37" s="12"/>
      <c r="U37" s="12"/>
      <c r="V37" s="12"/>
      <c r="W37" s="12"/>
      <c r="X37" s="12"/>
      <c r="Y37" s="12"/>
      <c r="Z37" s="12"/>
      <c r="AA37" s="12"/>
      <c r="AB37" s="12"/>
      <c r="AC37" s="12"/>
      <c r="AD37" s="12"/>
      <c r="AE37" s="12"/>
      <c r="AF37" s="12"/>
    </row>
    <row r="38" spans="2:32" ht="16.5">
      <c r="B38" s="22" t="s">
        <v>213</v>
      </c>
    </row>
    <row r="39" spans="2:32" ht="16.5">
      <c r="B39" s="114" t="s">
        <v>214</v>
      </c>
      <c r="S39" s="396"/>
    </row>
    <row r="40" spans="2:32" ht="16.5">
      <c r="B40" s="22" t="s">
        <v>215</v>
      </c>
    </row>
    <row r="41" spans="2:32">
      <c r="B41" t="s">
        <v>216</v>
      </c>
    </row>
    <row r="42" spans="2:32">
      <c r="B42" s="482" t="s">
        <v>217</v>
      </c>
    </row>
    <row r="43" spans="2:32">
      <c r="B43" t="s">
        <v>218</v>
      </c>
    </row>
  </sheetData>
  <mergeCells count="7">
    <mergeCell ref="L4:S4"/>
    <mergeCell ref="D4:G4"/>
    <mergeCell ref="H4:K4"/>
    <mergeCell ref="B26:B30"/>
    <mergeCell ref="B21:B23"/>
    <mergeCell ref="B8:B12"/>
    <mergeCell ref="B13:B15"/>
  </mergeCells>
  <pageMargins left="0.25" right="0.25" top="0.75" bottom="0.75" header="0.3" footer="0.3"/>
  <pageSetup scale="4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249977111117893"/>
    <pageSetUpPr fitToPage="1"/>
  </sheetPr>
  <dimension ref="A1:AB30"/>
  <sheetViews>
    <sheetView topLeftCell="A6" zoomScaleNormal="100" zoomScaleSheetLayoutView="100" workbookViewId="0">
      <selection activeCell="F8" sqref="F8:G25"/>
    </sheetView>
  </sheetViews>
  <sheetFormatPr defaultColWidth="9.453125" defaultRowHeight="14.5"/>
  <cols>
    <col min="1" max="1" width="4.453125" customWidth="1"/>
    <col min="2" max="2" width="22.1796875" customWidth="1"/>
    <col min="3" max="3" width="35" customWidth="1"/>
    <col min="4" max="8" width="13.54296875" customWidth="1"/>
    <col min="9" max="9" width="14.54296875" customWidth="1"/>
    <col min="10" max="10" width="22.54296875" bestFit="1" customWidth="1"/>
    <col min="11" max="11" width="16.453125" customWidth="1"/>
    <col min="12" max="13" width="15.54296875" style="2" customWidth="1"/>
    <col min="14" max="14" width="13.54296875" customWidth="1"/>
    <col min="18" max="18" width="9.453125" customWidth="1"/>
  </cols>
  <sheetData>
    <row r="1" spans="1:13" ht="23.5">
      <c r="A1" s="1" t="s">
        <v>219</v>
      </c>
      <c r="L1" s="42"/>
      <c r="M1" s="42"/>
    </row>
    <row r="2" spans="1:13" ht="15.5">
      <c r="B2" s="153" t="s">
        <v>220</v>
      </c>
      <c r="L2" s="42"/>
      <c r="M2" s="42"/>
    </row>
    <row r="3" spans="1:13" ht="19" thickBot="1">
      <c r="A3" s="5"/>
      <c r="B3" s="5" t="s">
        <v>154</v>
      </c>
      <c r="C3" s="5"/>
      <c r="D3" s="5"/>
      <c r="E3" s="5"/>
      <c r="F3" s="5"/>
      <c r="G3" s="5"/>
      <c r="H3" s="5"/>
      <c r="L3" s="42"/>
      <c r="M3" s="42"/>
    </row>
    <row r="4" spans="1:13" ht="43.4" customHeight="1" thickBot="1">
      <c r="A4" t="s">
        <v>155</v>
      </c>
      <c r="B4" s="29"/>
      <c r="C4" s="29"/>
      <c r="D4" s="611" t="s">
        <v>100</v>
      </c>
      <c r="E4" s="611"/>
      <c r="F4" s="612" t="s">
        <v>221</v>
      </c>
      <c r="G4" s="613"/>
      <c r="H4" s="614" t="s">
        <v>157</v>
      </c>
      <c r="I4" s="615"/>
      <c r="K4" s="49" t="s">
        <v>100</v>
      </c>
      <c r="L4" s="49"/>
      <c r="M4" s="49"/>
    </row>
    <row r="5" spans="1:13" ht="21" customHeight="1" thickBot="1">
      <c r="B5" s="32"/>
      <c r="C5" s="32"/>
      <c r="D5" s="117" t="s">
        <v>158</v>
      </c>
      <c r="E5" s="118" t="s">
        <v>159</v>
      </c>
      <c r="F5" s="75" t="s">
        <v>160</v>
      </c>
      <c r="G5" s="76" t="s">
        <v>222</v>
      </c>
      <c r="H5" s="69" t="s">
        <v>162</v>
      </c>
      <c r="I5" s="70" t="s">
        <v>163</v>
      </c>
      <c r="L5" s="42"/>
      <c r="M5" s="42"/>
    </row>
    <row r="6" spans="1:13" ht="52.5" customHeight="1" thickBot="1">
      <c r="B6" s="31"/>
      <c r="C6" s="31"/>
      <c r="D6" s="616" t="s">
        <v>223</v>
      </c>
      <c r="E6" s="617"/>
      <c r="F6" s="618" t="s">
        <v>224</v>
      </c>
      <c r="G6" s="619"/>
      <c r="H6" s="620" t="s">
        <v>225</v>
      </c>
      <c r="I6" s="621"/>
      <c r="L6" s="42"/>
      <c r="M6" s="42"/>
    </row>
    <row r="7" spans="1:13" ht="29.5" thickBot="1">
      <c r="B7" s="57" t="s">
        <v>190</v>
      </c>
      <c r="C7" s="60" t="s">
        <v>226</v>
      </c>
      <c r="D7" s="119" t="s">
        <v>227</v>
      </c>
      <c r="E7" s="120" t="s">
        <v>228</v>
      </c>
      <c r="F7" s="107" t="s">
        <v>227</v>
      </c>
      <c r="G7" s="108" t="s">
        <v>228</v>
      </c>
      <c r="H7" s="229" t="s">
        <v>227</v>
      </c>
      <c r="I7" s="230" t="s">
        <v>228</v>
      </c>
      <c r="J7" s="45"/>
      <c r="K7" s="45"/>
      <c r="L7" s="45"/>
      <c r="M7" s="45"/>
    </row>
    <row r="8" spans="1:13">
      <c r="B8" s="607" t="s">
        <v>148</v>
      </c>
      <c r="C8" s="55" t="s">
        <v>102</v>
      </c>
      <c r="D8" s="136">
        <v>26</v>
      </c>
      <c r="E8" s="137">
        <v>489</v>
      </c>
      <c r="F8" s="284">
        <v>32.950000000000003</v>
      </c>
      <c r="G8" s="285">
        <v>605.39499999999998</v>
      </c>
      <c r="H8" s="136">
        <v>259.55806999999999</v>
      </c>
      <c r="I8" s="147">
        <v>6835.1039699999983</v>
      </c>
      <c r="J8" s="42"/>
      <c r="K8" s="42"/>
      <c r="L8" s="42"/>
      <c r="M8" s="42"/>
    </row>
    <row r="9" spans="1:13">
      <c r="B9" s="608"/>
      <c r="C9" s="58" t="s">
        <v>104</v>
      </c>
      <c r="D9" s="138">
        <v>0</v>
      </c>
      <c r="E9" s="139">
        <v>938</v>
      </c>
      <c r="F9" s="286">
        <v>0</v>
      </c>
      <c r="G9" s="287">
        <v>128.9</v>
      </c>
      <c r="H9" s="148">
        <v>0</v>
      </c>
      <c r="I9" s="140">
        <v>677.90020000000129</v>
      </c>
      <c r="J9" s="42"/>
      <c r="K9" s="42"/>
      <c r="L9" s="42"/>
      <c r="M9" s="42"/>
    </row>
    <row r="10" spans="1:13">
      <c r="B10" s="608"/>
      <c r="C10" s="61" t="s">
        <v>193</v>
      </c>
      <c r="D10" s="138">
        <v>0</v>
      </c>
      <c r="E10" s="139">
        <v>8006</v>
      </c>
      <c r="F10" s="288">
        <v>0</v>
      </c>
      <c r="G10" s="289">
        <v>748.69103999998083</v>
      </c>
      <c r="H10" s="138">
        <v>0</v>
      </c>
      <c r="I10" s="140">
        <v>32375.113999998961</v>
      </c>
      <c r="J10" s="42"/>
      <c r="K10" s="42"/>
      <c r="L10" s="42"/>
      <c r="M10" s="42"/>
    </row>
    <row r="11" spans="1:13">
      <c r="B11" s="608"/>
      <c r="C11" s="61" t="s">
        <v>229</v>
      </c>
      <c r="D11" s="138">
        <v>0</v>
      </c>
      <c r="E11" s="139">
        <v>2</v>
      </c>
      <c r="F11" s="286">
        <v>0</v>
      </c>
      <c r="G11" s="289">
        <v>5.3800000000000001E-2</v>
      </c>
      <c r="H11" s="148">
        <v>0</v>
      </c>
      <c r="I11" s="140">
        <v>8.3021999999999991</v>
      </c>
      <c r="J11" s="42"/>
      <c r="K11" s="42"/>
      <c r="L11" s="42"/>
      <c r="M11" s="42"/>
    </row>
    <row r="12" spans="1:13" ht="15" thickBot="1">
      <c r="B12" s="128"/>
      <c r="C12" s="135" t="s">
        <v>195</v>
      </c>
      <c r="D12" s="141">
        <v>26</v>
      </c>
      <c r="E12" s="142">
        <v>9435</v>
      </c>
      <c r="F12" s="290">
        <v>32.950000000000003</v>
      </c>
      <c r="G12" s="291">
        <v>1483.0398399999806</v>
      </c>
      <c r="H12" s="186">
        <v>259.55806999999999</v>
      </c>
      <c r="I12" s="261">
        <v>39896.420369998959</v>
      </c>
      <c r="J12" s="42"/>
      <c r="K12" s="42"/>
      <c r="L12" s="42"/>
      <c r="M12" s="42"/>
    </row>
    <row r="13" spans="1:13" ht="14.5" customHeight="1">
      <c r="B13" s="607" t="s">
        <v>149</v>
      </c>
      <c r="C13" s="55" t="s">
        <v>230</v>
      </c>
      <c r="D13" s="136">
        <v>0</v>
      </c>
      <c r="E13" s="137">
        <v>11</v>
      </c>
      <c r="F13" s="284">
        <v>0</v>
      </c>
      <c r="G13" s="292">
        <v>143.07499999999999</v>
      </c>
      <c r="H13" s="136">
        <v>0</v>
      </c>
      <c r="I13" s="147">
        <v>311.45032000000003</v>
      </c>
      <c r="J13" s="50"/>
      <c r="K13" s="42"/>
      <c r="L13" s="42"/>
      <c r="M13" s="42"/>
    </row>
    <row r="14" spans="1:13" ht="14.5" customHeight="1">
      <c r="B14" s="608"/>
      <c r="C14" s="53" t="s">
        <v>109</v>
      </c>
      <c r="D14" s="138">
        <v>0</v>
      </c>
      <c r="E14" s="139">
        <v>300</v>
      </c>
      <c r="F14" s="288">
        <v>0</v>
      </c>
      <c r="G14" s="289">
        <v>87.876469999999969</v>
      </c>
      <c r="H14" s="138">
        <v>0</v>
      </c>
      <c r="I14" s="140">
        <v>595.28261999999938</v>
      </c>
      <c r="J14" s="50"/>
      <c r="K14" s="42"/>
      <c r="L14" s="42"/>
      <c r="M14" s="42"/>
    </row>
    <row r="15" spans="1:13" ht="14.5" customHeight="1" thickBot="1">
      <c r="B15" s="608"/>
      <c r="C15" s="54" t="s">
        <v>111</v>
      </c>
      <c r="D15" s="143">
        <v>73</v>
      </c>
      <c r="E15" s="144">
        <v>0</v>
      </c>
      <c r="F15" s="293">
        <v>504.12243999999987</v>
      </c>
      <c r="G15" s="294">
        <v>0</v>
      </c>
      <c r="H15" s="143">
        <v>1330.4820000000004</v>
      </c>
      <c r="I15" s="261">
        <v>0</v>
      </c>
      <c r="J15" s="50"/>
      <c r="K15" s="42"/>
      <c r="L15" s="42"/>
      <c r="M15" s="42"/>
    </row>
    <row r="16" spans="1:13" ht="29">
      <c r="B16" s="65" t="s">
        <v>231</v>
      </c>
      <c r="C16" s="65" t="s">
        <v>113</v>
      </c>
      <c r="D16" s="136">
        <v>0</v>
      </c>
      <c r="E16" s="137">
        <v>146302</v>
      </c>
      <c r="F16" s="284">
        <v>0</v>
      </c>
      <c r="G16" s="285">
        <v>814.51700000000005</v>
      </c>
      <c r="H16" s="136">
        <v>0</v>
      </c>
      <c r="I16" s="147">
        <v>68215.899999999994</v>
      </c>
      <c r="J16" s="42"/>
      <c r="K16" s="42"/>
      <c r="L16" s="42"/>
      <c r="M16" s="42"/>
    </row>
    <row r="17" spans="2:28" ht="15" thickBot="1">
      <c r="B17" s="59" t="s">
        <v>197</v>
      </c>
      <c r="C17" s="62"/>
      <c r="D17" s="121">
        <v>99</v>
      </c>
      <c r="E17" s="122">
        <v>156048</v>
      </c>
      <c r="F17" s="295">
        <v>537.07243999999992</v>
      </c>
      <c r="G17" s="296">
        <v>1650.6753099999808</v>
      </c>
      <c r="H17" s="121">
        <v>1590.0400700000005</v>
      </c>
      <c r="I17" s="306">
        <v>109019.05330999896</v>
      </c>
      <c r="J17" s="45"/>
      <c r="K17" s="45"/>
      <c r="L17" s="45"/>
      <c r="M17" s="45"/>
    </row>
    <row r="18" spans="2:28" ht="15" thickBot="1">
      <c r="B18" s="18"/>
      <c r="C18" s="64"/>
      <c r="D18" s="145"/>
      <c r="E18" s="125"/>
      <c r="F18" s="297"/>
      <c r="G18" s="298"/>
      <c r="H18" s="145"/>
      <c r="I18" s="270"/>
      <c r="J18" s="47"/>
      <c r="K18" s="47"/>
      <c r="L18" s="47"/>
      <c r="M18" s="47"/>
    </row>
    <row r="19" spans="2:28">
      <c r="B19" s="609" t="s">
        <v>45</v>
      </c>
      <c r="C19" s="94" t="s">
        <v>204</v>
      </c>
      <c r="D19" s="146">
        <v>0</v>
      </c>
      <c r="E19" s="147">
        <v>0</v>
      </c>
      <c r="F19" s="299">
        <v>0</v>
      </c>
      <c r="G19" s="285">
        <v>0</v>
      </c>
      <c r="H19" s="146">
        <v>0</v>
      </c>
      <c r="I19" s="147">
        <v>0</v>
      </c>
      <c r="J19" s="47"/>
      <c r="K19" s="47"/>
      <c r="L19" s="47"/>
      <c r="M19" s="47"/>
    </row>
    <row r="20" spans="2:28">
      <c r="B20" s="610"/>
      <c r="C20" s="93" t="s">
        <v>232</v>
      </c>
      <c r="D20" s="148">
        <v>0</v>
      </c>
      <c r="E20" s="140">
        <v>292</v>
      </c>
      <c r="F20" s="286">
        <v>0</v>
      </c>
      <c r="G20" s="289">
        <v>33.726489999999963</v>
      </c>
      <c r="H20" s="148">
        <v>0</v>
      </c>
      <c r="I20" s="140">
        <v>568.09488000000056</v>
      </c>
      <c r="J20" s="47"/>
      <c r="K20" s="47"/>
      <c r="L20" s="47"/>
      <c r="M20" s="47"/>
    </row>
    <row r="21" spans="2:28">
      <c r="B21" s="8" t="s">
        <v>233</v>
      </c>
      <c r="C21" s="67"/>
      <c r="D21" s="149">
        <v>0</v>
      </c>
      <c r="E21" s="150">
        <v>292</v>
      </c>
      <c r="F21" s="300">
        <v>0</v>
      </c>
      <c r="G21" s="301">
        <v>33.726489999999963</v>
      </c>
      <c r="H21" s="149">
        <v>0</v>
      </c>
      <c r="I21" s="307">
        <v>568.09488000000056</v>
      </c>
      <c r="J21" s="45"/>
      <c r="K21" s="45"/>
      <c r="L21" s="45"/>
      <c r="M21" s="45"/>
    </row>
    <row r="22" spans="2:28">
      <c r="B22" s="10" t="s">
        <v>208</v>
      </c>
      <c r="C22" s="15"/>
      <c r="D22" s="151"/>
      <c r="E22" s="152"/>
      <c r="F22" s="302"/>
      <c r="G22" s="303"/>
      <c r="H22" s="151"/>
      <c r="I22" s="308"/>
      <c r="J22" s="44"/>
      <c r="K22" s="44"/>
      <c r="L22" s="42"/>
      <c r="M22" s="42"/>
    </row>
    <row r="23" spans="2:28" ht="15" thickBot="1">
      <c r="B23" s="11" t="s">
        <v>209</v>
      </c>
      <c r="C23" s="17"/>
      <c r="D23" s="123">
        <v>0</v>
      </c>
      <c r="E23" s="123">
        <v>0</v>
      </c>
      <c r="F23" s="304">
        <v>0</v>
      </c>
      <c r="G23" s="304">
        <v>0</v>
      </c>
      <c r="H23" s="123">
        <v>0</v>
      </c>
      <c r="I23" s="123">
        <v>0</v>
      </c>
      <c r="J23" s="48"/>
      <c r="K23" s="48"/>
      <c r="L23" s="45"/>
      <c r="M23" s="45"/>
    </row>
    <row r="24" spans="2:28">
      <c r="B24" s="18"/>
      <c r="C24" s="19"/>
      <c r="D24" s="124"/>
      <c r="E24" s="125"/>
      <c r="F24" s="305"/>
      <c r="G24" s="298"/>
      <c r="H24" s="124"/>
      <c r="I24" s="283"/>
      <c r="J24" s="47"/>
      <c r="K24" s="47"/>
      <c r="L24" s="47"/>
      <c r="M24" s="47"/>
    </row>
    <row r="25" spans="2:28" ht="15" thickBot="1">
      <c r="B25" s="11" t="s">
        <v>211</v>
      </c>
      <c r="C25" s="17"/>
      <c r="D25" s="123">
        <v>99</v>
      </c>
      <c r="E25" s="123">
        <v>156340</v>
      </c>
      <c r="F25" s="304">
        <v>537.07243999999992</v>
      </c>
      <c r="G25" s="296">
        <v>2498.9187999999804</v>
      </c>
      <c r="H25" s="123">
        <v>1590.0400700000005</v>
      </c>
      <c r="I25" s="309">
        <v>109587.14818999896</v>
      </c>
      <c r="J25" s="45"/>
      <c r="K25" s="45"/>
      <c r="L25" s="45"/>
      <c r="M25" s="45"/>
    </row>
    <row r="26" spans="2:28" ht="15" thickBot="1">
      <c r="B26" s="20" t="s">
        <v>210</v>
      </c>
      <c r="C26" s="21"/>
      <c r="D26" s="126"/>
      <c r="E26" s="127"/>
      <c r="F26" s="110"/>
      <c r="G26" s="111"/>
      <c r="H26" s="109"/>
      <c r="I26" s="112"/>
      <c r="J26" s="45"/>
      <c r="K26" s="45"/>
      <c r="L26" s="45"/>
      <c r="M26" s="45"/>
    </row>
    <row r="27" spans="2:28">
      <c r="B27" s="22" t="s">
        <v>234</v>
      </c>
      <c r="C27" s="12"/>
      <c r="D27" s="12"/>
      <c r="E27" s="12"/>
      <c r="F27" s="12"/>
      <c r="G27" s="12"/>
      <c r="H27" s="12"/>
      <c r="I27" s="12"/>
      <c r="J27" s="12"/>
      <c r="K27" s="12"/>
      <c r="L27" s="13"/>
      <c r="M27" s="13"/>
      <c r="N27" s="12"/>
      <c r="O27" s="12"/>
      <c r="P27" s="12"/>
      <c r="Q27" s="12"/>
      <c r="R27" s="12"/>
      <c r="S27" s="12"/>
      <c r="T27" s="12"/>
      <c r="U27" s="12"/>
      <c r="V27" s="12"/>
      <c r="W27" s="12"/>
      <c r="X27" s="12"/>
      <c r="Y27" s="12"/>
      <c r="Z27" s="12"/>
      <c r="AA27" s="12"/>
      <c r="AB27" s="12"/>
    </row>
    <row r="29" spans="2:28">
      <c r="F29" s="540"/>
    </row>
    <row r="30" spans="2:28">
      <c r="F30" s="541"/>
    </row>
  </sheetData>
  <mergeCells count="9">
    <mergeCell ref="B13:B15"/>
    <mergeCell ref="B19:B20"/>
    <mergeCell ref="D4:E4"/>
    <mergeCell ref="F4:G4"/>
    <mergeCell ref="H4:I4"/>
    <mergeCell ref="D6:E6"/>
    <mergeCell ref="F6:G6"/>
    <mergeCell ref="H6:I6"/>
    <mergeCell ref="B8:B11"/>
  </mergeCells>
  <pageMargins left="0.25" right="0.25" top="0.75" bottom="0.75" header="0.3" footer="0.3"/>
  <pageSetup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249977111117893"/>
    <pageSetUpPr fitToPage="1"/>
  </sheetPr>
  <dimension ref="A1:AD22"/>
  <sheetViews>
    <sheetView zoomScaleNormal="100" zoomScaleSheetLayoutView="100" workbookViewId="0">
      <selection activeCell="J26" sqref="J26"/>
    </sheetView>
  </sheetViews>
  <sheetFormatPr defaultColWidth="9.453125" defaultRowHeight="14.5"/>
  <cols>
    <col min="1" max="1" width="4.453125" customWidth="1"/>
    <col min="2" max="2" width="22.1796875" customWidth="1"/>
    <col min="3" max="3" width="35" customWidth="1"/>
    <col min="4" max="8" width="13.54296875" customWidth="1"/>
    <col min="9" max="9" width="14.54296875" customWidth="1"/>
    <col min="10" max="10" width="16.54296875" bestFit="1" customWidth="1"/>
    <col min="11" max="11" width="16.453125" style="4" customWidth="1"/>
    <col min="12" max="13" width="16.453125" customWidth="1"/>
    <col min="14" max="15" width="15.54296875" style="2" customWidth="1"/>
    <col min="16" max="16" width="13.54296875" customWidth="1"/>
    <col min="20" max="20" width="9.453125" customWidth="1"/>
  </cols>
  <sheetData>
    <row r="1" spans="1:30" ht="23.5">
      <c r="A1" s="1" t="s">
        <v>219</v>
      </c>
      <c r="K1" s="43"/>
      <c r="N1" s="42"/>
      <c r="O1" s="42"/>
    </row>
    <row r="2" spans="1:30" ht="15.5">
      <c r="B2" s="153" t="s">
        <v>235</v>
      </c>
      <c r="K2" s="43"/>
      <c r="N2" s="42"/>
      <c r="O2" s="42"/>
    </row>
    <row r="3" spans="1:30" ht="19" thickBot="1">
      <c r="A3" s="5"/>
      <c r="B3" s="5" t="s">
        <v>154</v>
      </c>
      <c r="C3" s="5"/>
      <c r="D3" s="5"/>
      <c r="E3" s="5"/>
      <c r="F3" s="5"/>
      <c r="G3" s="5"/>
      <c r="H3" s="5"/>
      <c r="K3" s="52"/>
      <c r="N3" s="42"/>
      <c r="O3" s="42"/>
    </row>
    <row r="4" spans="1:30" ht="43.4" customHeight="1" thickBot="1">
      <c r="A4" t="s">
        <v>155</v>
      </c>
      <c r="B4" s="85"/>
      <c r="C4" s="29"/>
      <c r="D4" s="625" t="s">
        <v>100</v>
      </c>
      <c r="E4" s="600"/>
      <c r="F4" s="612" t="s">
        <v>221</v>
      </c>
      <c r="G4" s="613"/>
      <c r="H4" s="614" t="s">
        <v>157</v>
      </c>
      <c r="I4" s="615"/>
      <c r="K4" s="43"/>
      <c r="M4" s="49" t="s">
        <v>100</v>
      </c>
      <c r="N4" s="49"/>
      <c r="O4" s="49"/>
    </row>
    <row r="5" spans="1:30" ht="21" customHeight="1" thickBot="1">
      <c r="B5" s="79"/>
      <c r="C5" s="32"/>
      <c r="D5" s="68" t="s">
        <v>158</v>
      </c>
      <c r="E5" s="70" t="s">
        <v>159</v>
      </c>
      <c r="F5" s="75" t="s">
        <v>160</v>
      </c>
      <c r="G5" s="76" t="s">
        <v>222</v>
      </c>
      <c r="H5" s="69" t="s">
        <v>162</v>
      </c>
      <c r="I5" s="70" t="s">
        <v>163</v>
      </c>
      <c r="K5" s="43"/>
      <c r="N5" s="42"/>
      <c r="O5" s="42"/>
    </row>
    <row r="6" spans="1:30" ht="52.5" customHeight="1" thickBot="1">
      <c r="B6" s="80"/>
      <c r="C6" s="31"/>
      <c r="D6" s="626" t="s">
        <v>223</v>
      </c>
      <c r="E6" s="627"/>
      <c r="F6" s="618" t="s">
        <v>236</v>
      </c>
      <c r="G6" s="619"/>
      <c r="H6" s="620" t="s">
        <v>225</v>
      </c>
      <c r="I6" s="621"/>
      <c r="K6" s="43"/>
      <c r="N6" s="42"/>
      <c r="O6" s="42"/>
    </row>
    <row r="7" spans="1:30" ht="29.5" thickBot="1">
      <c r="B7" s="63" t="s">
        <v>198</v>
      </c>
      <c r="C7" s="57" t="s">
        <v>199</v>
      </c>
      <c r="D7" s="77" t="s">
        <v>237</v>
      </c>
      <c r="E7" s="78" t="s">
        <v>238</v>
      </c>
      <c r="F7" s="77" t="s">
        <v>237</v>
      </c>
      <c r="G7" s="78" t="s">
        <v>238</v>
      </c>
      <c r="H7" s="77" t="s">
        <v>237</v>
      </c>
      <c r="I7" s="78" t="s">
        <v>238</v>
      </c>
      <c r="J7" s="45"/>
      <c r="K7" s="46"/>
      <c r="L7" s="45"/>
      <c r="M7" s="45"/>
      <c r="N7" s="45"/>
      <c r="O7" s="45"/>
    </row>
    <row r="8" spans="1:30" ht="15" thickBot="1">
      <c r="B8" s="56" t="s">
        <v>114</v>
      </c>
      <c r="C8" s="56" t="s">
        <v>115</v>
      </c>
      <c r="D8" s="154">
        <v>4</v>
      </c>
      <c r="E8" s="113" t="s">
        <v>17</v>
      </c>
      <c r="F8" s="310">
        <v>51.365110000000001</v>
      </c>
      <c r="G8" s="311" t="s">
        <v>17</v>
      </c>
      <c r="H8" s="465">
        <v>215.10120999999998</v>
      </c>
      <c r="I8" s="261" t="s">
        <v>17</v>
      </c>
      <c r="J8" s="95"/>
      <c r="K8" s="43"/>
      <c r="L8" s="44"/>
      <c r="M8" s="44"/>
      <c r="N8" s="42"/>
      <c r="O8" s="42"/>
    </row>
    <row r="9" spans="1:30">
      <c r="B9" s="622" t="s">
        <v>239</v>
      </c>
      <c r="C9" s="55" t="s">
        <v>117</v>
      </c>
      <c r="D9" s="155">
        <v>1</v>
      </c>
      <c r="E9" s="156">
        <v>8</v>
      </c>
      <c r="F9" s="312">
        <v>1.3</v>
      </c>
      <c r="G9" s="313">
        <v>51.319600000000001</v>
      </c>
      <c r="H9" s="172">
        <v>16.14622</v>
      </c>
      <c r="I9" s="466">
        <v>3149.8462199999999</v>
      </c>
      <c r="J9" s="50"/>
      <c r="K9" s="50"/>
      <c r="L9" s="50"/>
      <c r="M9" s="44"/>
      <c r="N9" s="42"/>
      <c r="O9" s="42"/>
    </row>
    <row r="10" spans="1:30">
      <c r="B10" s="606"/>
      <c r="C10" s="54" t="s">
        <v>118</v>
      </c>
      <c r="D10" s="158">
        <v>0</v>
      </c>
      <c r="E10" s="159">
        <v>0</v>
      </c>
      <c r="F10" s="286">
        <v>0</v>
      </c>
      <c r="G10" s="289">
        <v>0</v>
      </c>
      <c r="H10" s="148">
        <v>0</v>
      </c>
      <c r="I10" s="308">
        <v>0</v>
      </c>
      <c r="J10" s="50"/>
      <c r="K10" s="50"/>
      <c r="L10" s="50"/>
      <c r="M10" s="44"/>
      <c r="N10" s="42"/>
      <c r="O10" s="42"/>
    </row>
    <row r="11" spans="1:30" ht="15" thickBot="1">
      <c r="B11" s="623"/>
      <c r="C11" s="81" t="s">
        <v>119</v>
      </c>
      <c r="D11" s="161">
        <v>0</v>
      </c>
      <c r="E11" s="113">
        <v>0</v>
      </c>
      <c r="F11" s="310">
        <v>0</v>
      </c>
      <c r="G11" s="311">
        <v>0</v>
      </c>
      <c r="H11" s="186">
        <v>0</v>
      </c>
      <c r="I11" s="467">
        <v>0</v>
      </c>
      <c r="J11" s="50"/>
      <c r="K11" s="50"/>
      <c r="L11" s="50"/>
      <c r="M11" s="42"/>
      <c r="N11" s="42"/>
      <c r="O11" s="42"/>
    </row>
    <row r="12" spans="1:30" s="12" customFormat="1" ht="15" thickBot="1">
      <c r="B12" s="20" t="s">
        <v>202</v>
      </c>
      <c r="C12" s="71"/>
      <c r="D12" s="162">
        <v>5</v>
      </c>
      <c r="E12" s="162">
        <v>8</v>
      </c>
      <c r="F12" s="295">
        <v>52.665109999999999</v>
      </c>
      <c r="G12" s="314">
        <v>51.319600000000001</v>
      </c>
      <c r="H12" s="209">
        <v>231.24742999999998</v>
      </c>
      <c r="I12" s="209">
        <v>3149.8462199999999</v>
      </c>
      <c r="J12" s="45"/>
      <c r="K12" s="46"/>
      <c r="L12" s="45"/>
      <c r="M12" s="45"/>
      <c r="N12" s="45"/>
      <c r="O12" s="45"/>
      <c r="P12"/>
      <c r="Q12"/>
      <c r="R12"/>
      <c r="S12"/>
      <c r="T12"/>
      <c r="U12"/>
      <c r="V12"/>
      <c r="W12"/>
      <c r="X12"/>
      <c r="Y12"/>
      <c r="Z12"/>
      <c r="AA12"/>
      <c r="AB12"/>
      <c r="AC12"/>
      <c r="AD12"/>
    </row>
    <row r="13" spans="1:30" ht="15" thickBot="1">
      <c r="B13" s="66"/>
      <c r="C13" s="73"/>
      <c r="D13" s="163"/>
      <c r="E13" s="164"/>
      <c r="F13" s="315"/>
      <c r="G13" s="316"/>
      <c r="H13" s="211"/>
      <c r="I13" s="468"/>
      <c r="J13" s="47"/>
      <c r="K13" s="47"/>
      <c r="L13" s="47"/>
      <c r="M13" s="47"/>
      <c r="N13" s="47"/>
      <c r="O13" s="47"/>
    </row>
    <row r="14" spans="1:30">
      <c r="B14" s="609" t="s">
        <v>45</v>
      </c>
      <c r="C14" s="88" t="s">
        <v>117</v>
      </c>
      <c r="D14" s="157">
        <v>0</v>
      </c>
      <c r="E14" s="156">
        <v>0</v>
      </c>
      <c r="F14" s="312">
        <v>0</v>
      </c>
      <c r="G14" s="313">
        <v>0</v>
      </c>
      <c r="H14" s="172">
        <v>0</v>
      </c>
      <c r="I14" s="469">
        <v>0</v>
      </c>
      <c r="J14" s="47"/>
      <c r="K14" s="47"/>
      <c r="L14" s="47"/>
      <c r="M14" s="47"/>
      <c r="N14" s="47"/>
      <c r="O14" s="47"/>
    </row>
    <row r="15" spans="1:30" ht="15.75" customHeight="1" thickBot="1">
      <c r="B15" s="624"/>
      <c r="C15" s="89" t="s">
        <v>119</v>
      </c>
      <c r="D15" s="154">
        <v>0</v>
      </c>
      <c r="E15" s="113">
        <v>0</v>
      </c>
      <c r="F15" s="310">
        <v>0</v>
      </c>
      <c r="G15" s="311">
        <v>0</v>
      </c>
      <c r="H15" s="186">
        <v>0</v>
      </c>
      <c r="I15" s="261">
        <v>0</v>
      </c>
      <c r="J15" s="47"/>
      <c r="K15" s="47"/>
      <c r="L15" s="47"/>
      <c r="M15" s="47"/>
      <c r="N15" s="47"/>
      <c r="O15" s="47"/>
    </row>
    <row r="16" spans="1:30" ht="15" thickBot="1">
      <c r="B16" s="7" t="s">
        <v>207</v>
      </c>
      <c r="C16" s="82"/>
      <c r="D16" s="165">
        <v>0</v>
      </c>
      <c r="E16" s="165">
        <v>0</v>
      </c>
      <c r="F16" s="295">
        <v>0</v>
      </c>
      <c r="G16" s="314">
        <v>0</v>
      </c>
      <c r="H16" s="470">
        <v>0</v>
      </c>
      <c r="I16" s="470">
        <v>0</v>
      </c>
      <c r="J16" s="45"/>
      <c r="K16" s="46"/>
      <c r="L16" s="45"/>
      <c r="M16" s="45"/>
      <c r="N16" s="45"/>
      <c r="O16" s="45"/>
    </row>
    <row r="17" spans="2:15" ht="15" thickBot="1">
      <c r="B17" s="83" t="s">
        <v>208</v>
      </c>
      <c r="C17" s="84"/>
      <c r="D17" s="166"/>
      <c r="E17" s="167"/>
      <c r="F17" s="317"/>
      <c r="G17" s="318"/>
      <c r="H17" s="471"/>
      <c r="I17" s="472"/>
      <c r="J17" s="44"/>
      <c r="K17" s="43"/>
      <c r="L17" s="44"/>
      <c r="M17" s="44"/>
      <c r="N17" s="42"/>
      <c r="O17" s="42"/>
    </row>
    <row r="18" spans="2:15" ht="15" thickBot="1">
      <c r="B18" s="20" t="s">
        <v>209</v>
      </c>
      <c r="C18" s="71"/>
      <c r="D18" s="168">
        <v>0</v>
      </c>
      <c r="E18" s="168">
        <v>0</v>
      </c>
      <c r="F18" s="295">
        <v>0</v>
      </c>
      <c r="G18" s="314">
        <v>0</v>
      </c>
      <c r="H18" s="473">
        <v>0</v>
      </c>
      <c r="I18" s="473">
        <v>0</v>
      </c>
      <c r="J18" s="48"/>
      <c r="K18" s="46"/>
      <c r="L18" s="48"/>
      <c r="M18" s="48"/>
      <c r="N18" s="45"/>
      <c r="O18" s="45"/>
    </row>
    <row r="19" spans="2:15" ht="15" thickBot="1">
      <c r="B19" s="18"/>
      <c r="C19" s="72"/>
      <c r="D19" s="169"/>
      <c r="E19" s="170"/>
      <c r="F19" s="319"/>
      <c r="G19" s="320"/>
      <c r="H19" s="474"/>
      <c r="I19" s="475"/>
      <c r="J19" s="47"/>
      <c r="K19" s="47"/>
      <c r="L19" s="47"/>
      <c r="M19" s="47"/>
      <c r="N19" s="47"/>
      <c r="O19" s="47"/>
    </row>
    <row r="20" spans="2:15" ht="15" thickBot="1">
      <c r="B20" s="11" t="s">
        <v>211</v>
      </c>
      <c r="C20" s="74"/>
      <c r="D20" s="171">
        <v>5</v>
      </c>
      <c r="E20" s="171">
        <v>8</v>
      </c>
      <c r="F20" s="321">
        <v>52.665109999999999</v>
      </c>
      <c r="G20" s="314">
        <v>51.319600000000001</v>
      </c>
      <c r="H20" s="476">
        <v>231.24742999999998</v>
      </c>
      <c r="I20" s="476">
        <v>3149.8462199999999</v>
      </c>
      <c r="J20" s="45"/>
      <c r="K20" s="46"/>
      <c r="L20" s="45"/>
      <c r="M20" s="45"/>
      <c r="N20" s="45"/>
      <c r="O20" s="45"/>
    </row>
    <row r="21" spans="2:15" ht="15" thickBot="1">
      <c r="B21" s="20" t="s">
        <v>210</v>
      </c>
      <c r="C21" s="33"/>
      <c r="D21" s="36"/>
      <c r="E21" s="38"/>
      <c r="F21" s="463"/>
      <c r="G21" s="464"/>
      <c r="H21" s="36"/>
      <c r="I21" s="38"/>
      <c r="J21" s="45"/>
      <c r="K21" s="46"/>
      <c r="L21" s="45"/>
      <c r="M21" s="45"/>
      <c r="N21" s="45"/>
      <c r="O21" s="45"/>
    </row>
    <row r="22" spans="2:15">
      <c r="B22" t="s">
        <v>240</v>
      </c>
    </row>
  </sheetData>
  <mergeCells count="8">
    <mergeCell ref="B9:B11"/>
    <mergeCell ref="B14:B15"/>
    <mergeCell ref="D4:E4"/>
    <mergeCell ref="F4:G4"/>
    <mergeCell ref="H4:I4"/>
    <mergeCell ref="D6:E6"/>
    <mergeCell ref="F6:G6"/>
    <mergeCell ref="H6:I6"/>
  </mergeCells>
  <pageMargins left="0.25" right="0.25" top="0.75" bottom="0.75" header="0.3" footer="0.3"/>
  <pageSetup scale="6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Q18"/>
  <sheetViews>
    <sheetView showGridLines="0" topLeftCell="A6" zoomScaleNormal="100" zoomScaleSheetLayoutView="70" workbookViewId="0">
      <selection activeCell="D22" sqref="D22"/>
    </sheetView>
  </sheetViews>
  <sheetFormatPr defaultRowHeight="14.5"/>
  <cols>
    <col min="1" max="1" width="4.453125" customWidth="1"/>
    <col min="2" max="2" width="25.54296875" customWidth="1"/>
    <col min="3" max="3" width="16.1796875" customWidth="1"/>
    <col min="4" max="4" width="18.81640625" customWidth="1"/>
    <col min="5" max="5" width="14.453125" customWidth="1"/>
    <col min="6" max="6" width="17.54296875" customWidth="1"/>
    <col min="7" max="7" width="18.81640625" customWidth="1"/>
    <col min="8" max="10" width="18.54296875" customWidth="1"/>
    <col min="11" max="12" width="21" customWidth="1"/>
    <col min="13" max="14" width="20.54296875" customWidth="1"/>
    <col min="16" max="16" width="21.54296875" customWidth="1"/>
    <col min="17" max="17" width="16.54296875" customWidth="1"/>
  </cols>
  <sheetData>
    <row r="1" spans="1:17" ht="24.5">
      <c r="A1" s="322"/>
      <c r="B1" s="323"/>
      <c r="C1" s="324"/>
      <c r="D1" s="324"/>
      <c r="E1" s="323"/>
      <c r="F1" s="323"/>
      <c r="G1" s="323"/>
      <c r="H1" s="323"/>
      <c r="I1" s="323"/>
      <c r="J1" s="323"/>
      <c r="K1" s="323"/>
      <c r="L1" s="323"/>
      <c r="M1" s="323"/>
      <c r="N1" s="323"/>
      <c r="P1" s="323"/>
    </row>
    <row r="2" spans="1:17" ht="17">
      <c r="A2" s="323"/>
      <c r="B2" s="445" t="s">
        <v>241</v>
      </c>
      <c r="C2" s="324"/>
      <c r="D2" s="324"/>
      <c r="E2" s="323"/>
      <c r="F2" s="323"/>
      <c r="G2" s="323"/>
      <c r="H2" s="323"/>
      <c r="I2" s="323"/>
      <c r="J2" s="323"/>
      <c r="K2" s="323"/>
      <c r="L2" s="323"/>
      <c r="M2" s="323"/>
      <c r="N2" s="323"/>
      <c r="P2" s="323"/>
    </row>
    <row r="3" spans="1:17" ht="17.5" thickBot="1">
      <c r="A3" s="323"/>
      <c r="B3" s="445" t="s">
        <v>154</v>
      </c>
      <c r="C3" s="324"/>
      <c r="D3" s="324"/>
      <c r="E3" s="323"/>
      <c r="F3" s="323"/>
      <c r="G3" s="323"/>
      <c r="H3" s="323"/>
      <c r="I3" s="323"/>
      <c r="J3" s="323"/>
      <c r="K3" s="323"/>
      <c r="L3" s="323"/>
      <c r="M3" s="323"/>
      <c r="N3" s="323"/>
      <c r="P3" s="323"/>
    </row>
    <row r="4" spans="1:17" ht="18.75" customHeight="1">
      <c r="A4" s="323"/>
      <c r="B4" s="628" t="s">
        <v>242</v>
      </c>
      <c r="C4" s="629"/>
      <c r="D4" s="629"/>
      <c r="E4" s="629"/>
      <c r="F4" s="629"/>
      <c r="G4" s="629"/>
      <c r="H4" s="629"/>
      <c r="I4" s="629"/>
      <c r="J4" s="629"/>
      <c r="K4" s="629"/>
      <c r="L4" s="629"/>
      <c r="M4" s="629"/>
      <c r="N4" s="630"/>
      <c r="P4" s="323"/>
    </row>
    <row r="5" spans="1:17" ht="17.5" thickBot="1">
      <c r="A5" s="323"/>
      <c r="B5" s="631"/>
      <c r="C5" s="632"/>
      <c r="D5" s="632"/>
      <c r="E5" s="632"/>
      <c r="F5" s="632"/>
      <c r="G5" s="632"/>
      <c r="H5" s="632"/>
      <c r="I5" s="632"/>
      <c r="J5" s="632"/>
      <c r="K5" s="632"/>
      <c r="L5" s="632"/>
      <c r="M5" s="632"/>
      <c r="N5" s="633"/>
      <c r="P5" s="323"/>
    </row>
    <row r="6" spans="1:17" ht="122.25" customHeight="1">
      <c r="A6" s="325"/>
      <c r="B6" s="326" t="s">
        <v>243</v>
      </c>
      <c r="C6" s="327" t="s">
        <v>244</v>
      </c>
      <c r="D6" s="327" t="s">
        <v>245</v>
      </c>
      <c r="E6" s="327" t="s">
        <v>246</v>
      </c>
      <c r="F6" s="328" t="s">
        <v>247</v>
      </c>
      <c r="G6" s="327" t="s">
        <v>248</v>
      </c>
      <c r="H6" s="329" t="s">
        <v>249</v>
      </c>
      <c r="I6" s="330" t="s">
        <v>250</v>
      </c>
      <c r="J6" s="330" t="s">
        <v>251</v>
      </c>
      <c r="K6" s="330" t="s">
        <v>252</v>
      </c>
      <c r="L6" s="330" t="s">
        <v>253</v>
      </c>
      <c r="M6" s="331" t="s">
        <v>254</v>
      </c>
      <c r="N6" s="332" t="s">
        <v>255</v>
      </c>
      <c r="P6" s="325"/>
    </row>
    <row r="7" spans="1:17" ht="30.75" customHeight="1">
      <c r="A7" s="325"/>
      <c r="B7" s="333"/>
      <c r="C7" s="334"/>
      <c r="D7" s="334"/>
      <c r="E7" s="335" t="s">
        <v>9</v>
      </c>
      <c r="F7" s="335" t="s">
        <v>10</v>
      </c>
      <c r="G7" s="335" t="s">
        <v>256</v>
      </c>
      <c r="H7" s="336" t="s">
        <v>257</v>
      </c>
      <c r="I7" s="336" t="s">
        <v>13</v>
      </c>
      <c r="J7" s="336" t="s">
        <v>258</v>
      </c>
      <c r="K7" s="336" t="s">
        <v>259</v>
      </c>
      <c r="L7" s="336" t="s">
        <v>260</v>
      </c>
      <c r="M7" s="336" t="s">
        <v>261</v>
      </c>
      <c r="N7" s="337" t="s">
        <v>262</v>
      </c>
      <c r="P7" s="325"/>
    </row>
    <row r="8" spans="1:17" ht="17">
      <c r="A8" s="325"/>
      <c r="B8" s="338"/>
      <c r="C8" s="339"/>
      <c r="D8" s="339"/>
      <c r="E8" s="339"/>
      <c r="F8" s="339"/>
      <c r="G8" s="339"/>
      <c r="H8" s="340"/>
      <c r="I8" s="340"/>
      <c r="J8" s="340"/>
      <c r="K8" s="340"/>
      <c r="L8" s="340"/>
      <c r="M8" s="341"/>
      <c r="N8" s="342"/>
      <c r="P8" s="343"/>
    </row>
    <row r="9" spans="1:17" ht="17">
      <c r="A9" s="323"/>
      <c r="B9" s="344" t="s">
        <v>263</v>
      </c>
      <c r="C9" s="345">
        <v>2019</v>
      </c>
      <c r="D9" s="345" t="s">
        <v>264</v>
      </c>
      <c r="E9" s="346">
        <v>514487567.19429106</v>
      </c>
      <c r="F9" s="346">
        <v>40069.054222999999</v>
      </c>
      <c r="G9" s="347">
        <f>E9-F9</f>
        <v>514447498.14006805</v>
      </c>
      <c r="H9" s="347"/>
      <c r="I9" s="347"/>
      <c r="J9" s="347"/>
      <c r="K9" s="347"/>
      <c r="L9" s="347"/>
      <c r="M9" s="348"/>
      <c r="N9" s="349"/>
      <c r="P9" s="350"/>
      <c r="Q9" s="343"/>
    </row>
    <row r="10" spans="1:17" ht="17">
      <c r="A10" s="323"/>
      <c r="B10" s="351"/>
      <c r="C10" s="345">
        <v>2020</v>
      </c>
      <c r="D10" s="345" t="s">
        <v>265</v>
      </c>
      <c r="E10" s="346">
        <v>485520118.27730286</v>
      </c>
      <c r="F10" s="346">
        <v>75902.73921900001</v>
      </c>
      <c r="G10" s="347">
        <f>E10-F10</f>
        <v>485444215.53808385</v>
      </c>
      <c r="H10" s="347"/>
      <c r="I10" s="347"/>
      <c r="J10" s="347"/>
      <c r="K10" s="347"/>
      <c r="L10" s="347"/>
      <c r="M10" s="348"/>
      <c r="N10" s="349"/>
      <c r="P10" s="350"/>
    </row>
    <row r="11" spans="1:17" ht="17">
      <c r="A11" s="323"/>
      <c r="B11" s="344"/>
      <c r="C11" s="345">
        <v>2021</v>
      </c>
      <c r="D11" s="345" t="s">
        <v>266</v>
      </c>
      <c r="E11" s="346">
        <v>506689074</v>
      </c>
      <c r="F11" s="346">
        <v>-2369</v>
      </c>
      <c r="G11" s="347">
        <f>E11-F11</f>
        <v>506691443</v>
      </c>
      <c r="H11" s="347"/>
      <c r="I11" s="347"/>
      <c r="J11" s="347"/>
      <c r="K11" s="347"/>
      <c r="L11" s="347"/>
      <c r="M11" s="348"/>
      <c r="N11" s="349"/>
      <c r="P11" s="323"/>
    </row>
    <row r="12" spans="1:17" ht="17.5" thickBot="1">
      <c r="A12" s="323"/>
      <c r="B12" s="352"/>
      <c r="C12" s="353" t="s">
        <v>267</v>
      </c>
      <c r="D12" s="353"/>
      <c r="E12" s="354"/>
      <c r="F12" s="354"/>
      <c r="G12" s="354"/>
      <c r="H12" s="354">
        <f>AVERAGE(G9:G11)</f>
        <v>502194385.55938393</v>
      </c>
      <c r="I12" s="355">
        <v>0</v>
      </c>
      <c r="J12" s="356">
        <f>I12*$H$12</f>
        <v>0</v>
      </c>
      <c r="K12" s="355">
        <v>0</v>
      </c>
      <c r="L12" s="356">
        <f>K12*$H$12</f>
        <v>0</v>
      </c>
      <c r="M12" s="357">
        <v>0</v>
      </c>
      <c r="N12" s="358">
        <f>M12*$H$12</f>
        <v>0</v>
      </c>
      <c r="P12" s="323"/>
    </row>
    <row r="13" spans="1:17" ht="17">
      <c r="A13" s="323"/>
      <c r="B13" s="359"/>
      <c r="C13" s="360"/>
      <c r="D13" s="360"/>
      <c r="E13" s="361"/>
      <c r="F13" s="362"/>
      <c r="G13" s="362"/>
      <c r="H13" s="363"/>
      <c r="I13" s="363"/>
      <c r="J13" s="363"/>
      <c r="K13" s="363"/>
      <c r="L13" s="363"/>
      <c r="M13" s="363"/>
      <c r="N13" s="363"/>
      <c r="P13" s="323"/>
    </row>
    <row r="14" spans="1:17" ht="17">
      <c r="A14" s="323"/>
      <c r="B14" s="364" t="s">
        <v>268</v>
      </c>
      <c r="C14" s="324"/>
      <c r="D14" s="324"/>
      <c r="E14" s="323"/>
      <c r="F14" s="323"/>
      <c r="G14" s="323"/>
      <c r="H14" s="323"/>
      <c r="I14" s="323"/>
      <c r="J14" s="323"/>
      <c r="K14" s="323"/>
      <c r="L14" s="323"/>
      <c r="M14" s="323"/>
      <c r="N14" s="323"/>
      <c r="P14" s="323"/>
    </row>
    <row r="15" spans="1:17" ht="17">
      <c r="A15" s="323"/>
      <c r="B15" s="365" t="s">
        <v>269</v>
      </c>
      <c r="C15" s="324"/>
      <c r="D15" s="324"/>
      <c r="E15" s="323"/>
      <c r="F15" s="323"/>
      <c r="G15" s="323"/>
      <c r="H15" s="323"/>
      <c r="I15" s="323"/>
      <c r="J15" s="323"/>
      <c r="K15" s="323"/>
      <c r="L15" s="323"/>
      <c r="M15" s="323"/>
      <c r="N15" s="323"/>
      <c r="P15" s="323"/>
    </row>
    <row r="16" spans="1:17" ht="17">
      <c r="A16" s="323"/>
      <c r="B16" s="365" t="s">
        <v>270</v>
      </c>
      <c r="C16" s="324"/>
      <c r="D16" s="324"/>
      <c r="E16" s="323"/>
      <c r="F16" s="323"/>
      <c r="G16" s="323"/>
      <c r="H16" s="323"/>
      <c r="I16" s="323"/>
      <c r="J16" s="323"/>
      <c r="K16" s="323"/>
      <c r="L16" s="323"/>
      <c r="M16" s="323"/>
      <c r="N16" s="323"/>
      <c r="P16" s="323"/>
    </row>
    <row r="17" spans="1:14" ht="17">
      <c r="A17" s="323"/>
      <c r="B17" s="365" t="s">
        <v>271</v>
      </c>
      <c r="C17" s="324"/>
      <c r="D17" s="324"/>
      <c r="E17" s="323"/>
      <c r="F17" s="323"/>
      <c r="G17" s="323"/>
      <c r="H17" s="323"/>
      <c r="I17" s="323"/>
      <c r="J17" s="323"/>
      <c r="K17" s="323"/>
      <c r="L17" s="323"/>
      <c r="M17" s="323"/>
      <c r="N17" s="323"/>
    </row>
    <row r="18" spans="1:14" ht="17">
      <c r="A18" s="323"/>
      <c r="B18" s="323"/>
      <c r="C18" s="324"/>
      <c r="D18" s="324"/>
      <c r="E18" s="323"/>
      <c r="F18" s="323"/>
      <c r="G18" s="323"/>
      <c r="H18" s="323"/>
      <c r="I18" s="323"/>
      <c r="J18" s="323"/>
      <c r="K18" s="323"/>
      <c r="L18" s="323"/>
      <c r="M18" s="323"/>
      <c r="N18" s="323"/>
    </row>
  </sheetData>
  <mergeCells count="1">
    <mergeCell ref="B4:N5"/>
  </mergeCells>
  <pageMargins left="0.6" right="0.21" top="0.77" bottom="0.74" header="0.5" footer="0.5"/>
  <pageSetup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d2932272-de68-4cff-8c83-bd505e86db5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2B7333ECCA024BB86506171F2D7BB6" ma:contentTypeVersion="17" ma:contentTypeDescription="Create a new document." ma:contentTypeScope="" ma:versionID="e3184b52baccd481e275e185979937bd">
  <xsd:schema xmlns:xsd="http://www.w3.org/2001/XMLSchema" xmlns:xs="http://www.w3.org/2001/XMLSchema" xmlns:p="http://schemas.microsoft.com/office/2006/metadata/properties" xmlns:ns2="d2932272-de68-4cff-8c83-bd505e86db5b" xmlns:ns3="d94c6f84-0b25-47d3-bda9-13d7ce8d50cf" targetNamespace="http://schemas.microsoft.com/office/2006/metadata/properties" ma:root="true" ma:fieldsID="d3ec31226cd50ddf327ef6c957dfbf45" ns2:_="" ns3:_="">
    <xsd:import namespace="d2932272-de68-4cff-8c83-bd505e86db5b"/>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32272-de68-4cff-8c83-bd505e86d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purl.org/dc/elements/1.1/"/>
    <ds:schemaRef ds:uri="http://purl.org/dc/terms/"/>
    <ds:schemaRef ds:uri="d2932272-de68-4cff-8c83-bd505e86db5b"/>
    <ds:schemaRef ds:uri="http://purl.org/dc/dcmitype/"/>
    <ds:schemaRef ds:uri="http://schemas.microsoft.com/office/2006/documentManagement/types"/>
    <ds:schemaRef ds:uri="http://www.w3.org/XML/1998/namespace"/>
    <ds:schemaRef ds:uri="http://schemas.openxmlformats.org/package/2006/metadata/core-properties"/>
    <ds:schemaRef ds:uri="d94c6f84-0b25-47d3-bda9-13d7ce8d50cf"/>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2408F286-C3C3-465E-B096-0F9265922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32272-de68-4cff-8c83-bd505e86db5b"/>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Table 1</vt:lpstr>
      <vt:lpstr>Tables 2-6</vt:lpstr>
      <vt:lpstr>Table 7</vt:lpstr>
      <vt:lpstr>Table 8</vt:lpstr>
      <vt:lpstr>Ap A - Participant Def</vt:lpstr>
      <vt:lpstr>Ap B - Qtr NG Master</vt:lpstr>
      <vt:lpstr>Ap C - Qtr NG LMI</vt:lpstr>
      <vt:lpstr> Ap D - Qtr NG Business</vt:lpstr>
      <vt:lpstr>Ap E  NJ CEA Benchmarks</vt:lpstr>
      <vt:lpstr>AP F - Secondary Metrics</vt:lpstr>
      <vt:lpstr>AP G - Transfer</vt:lpstr>
      <vt:lpstr>AP H - CostTest</vt:lpstr>
      <vt:lpstr>AP I - Program Changes</vt:lpstr>
      <vt:lpstr>ETG</vt:lpstr>
      <vt:lpstr>Lookup_Sheet</vt:lpstr>
      <vt:lpstr>'Ap E  NJ CEA Benchmarks'!Print_Area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Stephenson, James</cp:lastModifiedBy>
  <cp:revision/>
  <dcterms:created xsi:type="dcterms:W3CDTF">2021-03-17T19:24:16Z</dcterms:created>
  <dcterms:modified xsi:type="dcterms:W3CDTF">2023-11-07T18:18:57Z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0x010100952B7333ECCA024BB86506171F2D7BB6</vt:lpwstr>
  </property>
  <property fmtid="{D5CDD505-2E9C-101B-9397-08002B2CF9AE}" pid="3" name="MediaServiceImageTags">
    <vt:lpwstr/>
  </property>
</Properties>
</file>