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2023\"/>
    </mc:Choice>
  </mc:AlternateContent>
  <xr:revisionPtr revIDLastSave="0" documentId="13_ncr:1_{71DC38D7-2077-49F1-9741-05AD0AADDCCF}" xr6:coauthVersionLast="47" xr6:coauthVersionMax="47" xr10:uidLastSave="{00000000-0000-0000-0000-000000000000}"/>
  <bookViews>
    <workbookView xWindow="480" yWindow="135" windowWidth="21090" windowHeight="1431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B47" i="6" s="1"/>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<sst xmlns="http://schemas.openxmlformats.org/spreadsheetml/2006/main" count="425" uniqueCount="88">
  <si>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</si>
  <si>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</si>
  <si>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</si>
  <si>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</si>
  <si>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</si>
  <si>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</si>
  <si>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</si>
  <si>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</si>
  <si>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</si>
  <si>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</si>
  <si>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</si>
  <si>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</si>
  <si>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</si>
  <si>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</si>
  <si>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</si>
  <si>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</si>
  <si>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</si>
  <si>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</si>
  <si>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</si>
  <si>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</si>
  <si>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</si>
  <si>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</si>
  <si>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</si>
  <si>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</si>
  <si>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</si>
  <si>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</si>
  <si>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</si>
  <si>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</si>
  <si>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</si>
  <si>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</si>
  <si>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</si>
  <si>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</si>
  <si>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</si>
  <si>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</si>
  <si>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</si>
  <si>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</si>
  <si>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</si>
  <si>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</si>
  <si>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</si>
  <si>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</si>
  <si>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</si>
  <si>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</si>
  <si>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</si>
  <si>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</si>
  <si>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</si>
  <si>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</si>
  <si>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</si>
  <si>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</si>
  <si>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</si>
  <si>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</si>
  <si>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</si>
  <si>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</si>
  <si>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</si>
  <si>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</si>
  <si>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</si>
  <si>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</si>
  <si>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</si>
  <si>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</si>
  <si>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</si>
  <si>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</si>
  <si>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</si>
  <si>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</si>
  <si>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</si>
  <si>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</si>
  <si>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</si>
  <si>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</si>
  <si>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</si>
  <si>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</si>
  <si>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</si>
  <si>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</si>
  <si>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</si>
  <si>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</si>
  <si>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</si>
  <si>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</si>
  <si>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</si>
  <si>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</si>
  <si>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</si>
  <si>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</si>
  <si>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</si>
  <si>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</si>
  <si>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</si>
  <si>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</si>
  <si>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</si>
  <si>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</si>
  <si>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</si>
  <si>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</si>
  <si>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</si>
  <si>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12/1/2023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</si>
</sst>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2">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0" fontId="13" fillId="0" borderId="0" xfId="1" applyNumberFormat="1" applyFont="1"/>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heetViews>
  <sheetFormatPr defaultRowHeight="15" x14ac:dyDescent="0.25"/>
  <cols>
    <col min="1" max="1" width="37.5703125" bestFit="1" customWidth="1"/>
    <col min="2" max="2" width="24.5703125" customWidth="1"/>
    <col min="3" max="7" width="10.7109375" customWidth="1"/>
    <col min="8" max="8" width="9.7109375" bestFit="1" customWidth="1"/>
    <col min="10" max="10" width="10.7109375" customWidth="1"/>
    <col min="11" max="11" width="11.7109375" bestFit="1" customWidth="1"/>
    <col min="12" max="12" width="10.140625" bestFit="1" customWidth="1"/>
    <col min="13" max="13" width="10.140625" customWidth="1"/>
  </cols>
  <sheetData>
    <row r="1" spans="1:16" x14ac:dyDescent="0.25">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25">
      <c r="A2" s="33" t="s">
        <v>38</v>
      </c>
    </row>
    <row r="3" spans="1:16" x14ac:dyDescent="0.25">
      <c r="A3" s="61" t="s">
        <v>87</v>
      </c>
    </row>
    <row r="4" spans="1:16" x14ac:dyDescent="0.25">
      <c r="C4" t="s">
        <v>60</v>
      </c>
      <c r="E4" t="s">
        <v>61</v>
      </c>
      <c r="N4" t="s">
        <v>46</v>
      </c>
      <c r="O4" t="s">
        <v>46</v>
      </c>
    </row>
    <row r="5" spans="1:16" x14ac:dyDescent="0.25">
      <c r="B5" s="36" t="s">
        <v>44</v>
      </c>
      <c r="C5" s="36"/>
      <c r="D5" s="36"/>
      <c r="E5" s="36" t="s">
        <v>39</v>
      </c>
      <c r="G5" s="38"/>
      <c r="N5" t="s">
        <v>27</v>
      </c>
      <c r="O5" t="s">
        <v>26</v>
      </c>
    </row>
    <row r="6" spans="1:16" x14ac:dyDescent="0.25">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25">
      <c r="A7" t="s">
        <v>50</v>
      </c>
      <c r="B7" s="32">
        <v>77</v>
      </c>
      <c r="C7" s="62"/>
      <c r="D7" s="41">
        <v>8.1900000000000001E-2</v>
      </c>
      <c r="E7" s="64"/>
      <c r="F7" s="41"/>
      <c r="G7" s="41"/>
      <c r="H7" s="41"/>
      <c r="I7" s="41"/>
      <c r="J7" s="41"/>
      <c r="K7" s="41"/>
      <c r="L7" s="41">
        <v>0.496</v>
      </c>
      <c r="M7" s="41"/>
      <c r="N7" s="41"/>
      <c r="O7" s="41"/>
    </row>
    <row r="8" spans="1:16" x14ac:dyDescent="0.25">
      <c r="A8" t="s">
        <v>51</v>
      </c>
      <c r="B8" s="32">
        <v>69</v>
      </c>
      <c r="C8" s="63">
        <v>154.16999999999999</v>
      </c>
      <c r="D8" s="41">
        <v>3.2000000000000001E-2</v>
      </c>
      <c r="E8" s="64"/>
      <c r="F8" s="41"/>
      <c r="G8" s="41"/>
      <c r="H8" s="41"/>
      <c r="I8" s="41">
        <v>8.6E-3</v>
      </c>
      <c r="J8" s="41">
        <v>4.5999999999999999E-2</v>
      </c>
      <c r="K8" s="41"/>
      <c r="L8" s="41">
        <v>0.52890000000000004</v>
      </c>
      <c r="M8" s="41"/>
      <c r="N8" s="41"/>
      <c r="O8" s="41"/>
    </row>
    <row r="9" spans="1:16" x14ac:dyDescent="0.25">
      <c r="A9" t="s">
        <v>52</v>
      </c>
      <c r="B9" s="32">
        <v>65</v>
      </c>
      <c r="C9" s="63">
        <v>101.29</v>
      </c>
      <c r="D9" s="41">
        <v>4.2099999999999999E-2</v>
      </c>
      <c r="E9" s="64">
        <v>0.8</v>
      </c>
      <c r="F9" s="41"/>
      <c r="G9" s="41">
        <v>2.75E-2</v>
      </c>
      <c r="H9" s="41">
        <v>-3.0999999999999999E-3</v>
      </c>
      <c r="I9" s="41">
        <v>8.6E-3</v>
      </c>
      <c r="J9" s="41">
        <v>4.5999999999999999E-2</v>
      </c>
      <c r="K9" s="41"/>
      <c r="L9" s="41">
        <v>0.52890000000000004</v>
      </c>
      <c r="M9" s="41"/>
      <c r="N9" s="41"/>
      <c r="O9" s="41"/>
    </row>
    <row r="10" spans="1:16" x14ac:dyDescent="0.25">
      <c r="A10" t="s">
        <v>53</v>
      </c>
      <c r="B10" s="32">
        <v>44</v>
      </c>
      <c r="C10" s="63">
        <v>61.84</v>
      </c>
      <c r="D10" s="41">
        <v>0.28949999999999998</v>
      </c>
      <c r="E10" s="64">
        <v>1.1619999999999999</v>
      </c>
      <c r="F10" s="41">
        <v>-7.7999999999999996E-3</v>
      </c>
      <c r="G10" s="41">
        <v>2.75E-2</v>
      </c>
      <c r="H10" s="41">
        <v>-3.0999999999999999E-3</v>
      </c>
      <c r="I10" s="41">
        <v>8.6E-3</v>
      </c>
      <c r="J10" s="41">
        <v>4.5999999999999999E-2</v>
      </c>
      <c r="K10" s="41"/>
      <c r="L10" s="41">
        <v>0.52890000000000004</v>
      </c>
      <c r="M10" s="41"/>
      <c r="N10" s="41"/>
      <c r="O10" s="41">
        <v>1.7100000000000001E-2</v>
      </c>
    </row>
    <row r="11" spans="1:16" x14ac:dyDescent="0.25">
      <c r="A11" t="s">
        <v>76</v>
      </c>
      <c r="B11" s="32">
        <v>47</v>
      </c>
      <c r="C11" s="63">
        <v>61.84</v>
      </c>
      <c r="D11" s="41">
        <v>0.14480000000000001</v>
      </c>
      <c r="E11" s="64">
        <v>1.1619999999999999</v>
      </c>
      <c r="F11" s="41">
        <v>-7.7999999999999996E-3</v>
      </c>
      <c r="G11" s="41">
        <v>2.75E-2</v>
      </c>
      <c r="H11" s="41">
        <v>-3.0999999999999999E-3</v>
      </c>
      <c r="I11" s="41">
        <v>8.6E-3</v>
      </c>
      <c r="J11" s="41">
        <v>4.5999999999999999E-2</v>
      </c>
      <c r="K11" s="41"/>
      <c r="L11" s="41">
        <v>0.52890000000000004</v>
      </c>
      <c r="M11" s="41"/>
      <c r="N11" s="41"/>
      <c r="O11" s="41"/>
    </row>
    <row r="12" spans="1:16" x14ac:dyDescent="0.25">
      <c r="A12" t="s">
        <v>77</v>
      </c>
      <c r="B12" s="32">
        <v>46</v>
      </c>
      <c r="C12" s="63">
        <v>61.84</v>
      </c>
      <c r="D12" s="41">
        <v>0.28949999999999998</v>
      </c>
      <c r="E12" s="64">
        <v>1.1619999999999999</v>
      </c>
      <c r="F12" s="41">
        <v>-7.7999999999999996E-3</v>
      </c>
      <c r="G12" s="41">
        <v>2.75E-2</v>
      </c>
      <c r="H12" s="41">
        <v>-3.0999999999999999E-3</v>
      </c>
      <c r="I12" s="41">
        <v>8.6E-3</v>
      </c>
      <c r="J12" s="41">
        <v>4.5999999999999999E-2</v>
      </c>
      <c r="K12" s="41"/>
      <c r="L12" s="41">
        <v>0.52890000000000004</v>
      </c>
      <c r="M12" s="41"/>
      <c r="N12" s="41"/>
      <c r="O12" s="41"/>
      <c r="P12" s="37"/>
    </row>
    <row r="13" spans="1:16" x14ac:dyDescent="0.25">
      <c r="A13" t="s">
        <v>54</v>
      </c>
      <c r="B13" s="32">
        <v>68</v>
      </c>
      <c r="C13" s="63"/>
      <c r="D13" s="63">
        <v>9.94</v>
      </c>
      <c r="E13" s="64"/>
      <c r="F13" s="41"/>
      <c r="G13" s="41">
        <v>3.3300000000000003E-2</v>
      </c>
      <c r="H13" s="41">
        <v>-3.0999999999999999E-3</v>
      </c>
      <c r="I13" s="41">
        <v>8.6E-3</v>
      </c>
      <c r="J13" s="41">
        <v>4.5999999999999999E-2</v>
      </c>
      <c r="K13" s="41">
        <v>0.32550000000000001</v>
      </c>
      <c r="L13" s="41"/>
      <c r="M13" s="41"/>
      <c r="N13" s="41"/>
      <c r="O13" s="41"/>
      <c r="P13" s="37"/>
    </row>
    <row r="14" spans="1:16" x14ac:dyDescent="0.25">
      <c r="A14" t="s">
        <v>55</v>
      </c>
      <c r="B14" s="32">
        <v>72</v>
      </c>
      <c r="C14" s="63">
        <v>735.71</v>
      </c>
      <c r="D14" s="41">
        <v>0.9405</v>
      </c>
      <c r="E14" s="64">
        <v>0.123</v>
      </c>
      <c r="F14" s="41"/>
      <c r="G14" s="41"/>
      <c r="H14" s="41"/>
      <c r="I14" s="41">
        <v>8.6E-3</v>
      </c>
      <c r="J14" s="41">
        <v>4.5999999999999999E-2</v>
      </c>
      <c r="K14" s="41"/>
      <c r="L14" s="41">
        <v>0.52890000000000004</v>
      </c>
      <c r="M14" s="41"/>
      <c r="N14" s="41"/>
      <c r="O14" s="41"/>
      <c r="P14" s="37"/>
    </row>
    <row r="15" spans="1:16" x14ac:dyDescent="0.25">
      <c r="A15" t="s">
        <v>58</v>
      </c>
      <c r="B15" s="32">
        <v>87</v>
      </c>
      <c r="C15" s="63">
        <v>735.71</v>
      </c>
      <c r="D15" s="41">
        <v>0.1129</v>
      </c>
      <c r="E15" s="64">
        <v>0.53300000000000003</v>
      </c>
      <c r="F15" s="41"/>
      <c r="G15" s="41"/>
      <c r="H15" s="41"/>
      <c r="I15" s="41">
        <v>8.6E-3</v>
      </c>
      <c r="J15" s="41">
        <v>4.5999999999999999E-2</v>
      </c>
      <c r="K15" s="41"/>
      <c r="L15" s="41"/>
      <c r="M15" s="41"/>
      <c r="N15" s="41"/>
      <c r="O15" s="41"/>
    </row>
    <row r="16" spans="1:16" x14ac:dyDescent="0.25">
      <c r="A16" t="s">
        <v>28</v>
      </c>
      <c r="B16" s="32">
        <v>59</v>
      </c>
      <c r="C16" s="63">
        <v>405.18</v>
      </c>
      <c r="D16" s="41">
        <v>3.7100000000000001E-2</v>
      </c>
      <c r="E16" s="64">
        <v>1.8660000000000001</v>
      </c>
      <c r="F16" s="41"/>
      <c r="G16" s="41">
        <v>9.9000000000000008E-3</v>
      </c>
      <c r="H16" s="41">
        <v>-3.0999999999999999E-3</v>
      </c>
      <c r="I16" s="41">
        <v>8.6E-3</v>
      </c>
      <c r="J16" s="41">
        <v>4.5999999999999999E-2</v>
      </c>
      <c r="K16" s="41"/>
      <c r="L16" s="41">
        <v>0.52890000000000004</v>
      </c>
      <c r="M16" s="41"/>
      <c r="N16" s="41"/>
      <c r="O16" s="41"/>
    </row>
    <row r="17" spans="1:15" x14ac:dyDescent="0.25">
      <c r="A17" t="s">
        <v>59</v>
      </c>
      <c r="B17" s="32">
        <v>55</v>
      </c>
      <c r="C17" s="41">
        <v>0.3826</v>
      </c>
      <c r="D17" s="41">
        <v>0.40129999999999999</v>
      </c>
      <c r="E17" s="41">
        <v>0.46110000000000001</v>
      </c>
      <c r="F17" s="41"/>
      <c r="G17" s="41">
        <v>6.4399999999999999E-2</v>
      </c>
      <c r="H17" s="41">
        <v>-3.0999999999999999E-3</v>
      </c>
      <c r="I17" s="41">
        <v>8.6E-3</v>
      </c>
      <c r="J17" s="41">
        <v>4.5999999999999999E-2</v>
      </c>
      <c r="K17" s="41"/>
      <c r="L17" s="41">
        <v>0.52890000000000004</v>
      </c>
      <c r="M17" s="41"/>
      <c r="N17" s="41"/>
      <c r="O17" s="41"/>
    </row>
    <row r="18" spans="1:15" x14ac:dyDescent="0.25">
      <c r="A18" t="s">
        <v>48</v>
      </c>
      <c r="B18" s="32">
        <v>35</v>
      </c>
      <c r="C18" s="63">
        <v>10.5</v>
      </c>
      <c r="D18" s="41">
        <v>0.57969999999999999</v>
      </c>
      <c r="E18" s="65"/>
      <c r="F18" s="41">
        <v>8.5800000000000001E-2</v>
      </c>
      <c r="G18" s="41">
        <v>3.5099999999999999E-2</v>
      </c>
      <c r="H18" s="41">
        <v>-3.0999999999999999E-3</v>
      </c>
      <c r="I18" s="41">
        <v>8.6E-3</v>
      </c>
      <c r="J18" s="41">
        <v>4.5999999999999999E-2</v>
      </c>
      <c r="K18" s="41">
        <v>0.32550000000000001</v>
      </c>
      <c r="L18" s="41"/>
      <c r="M18" s="41">
        <v>5.5199999999999999E-2</v>
      </c>
      <c r="N18" s="41"/>
      <c r="O18" s="41"/>
    </row>
    <row r="19" spans="1:15" x14ac:dyDescent="0.25">
      <c r="A19" t="s">
        <v>57</v>
      </c>
      <c r="B19" s="32">
        <v>35</v>
      </c>
      <c r="C19" s="63"/>
      <c r="D19" s="41"/>
      <c r="E19" s="65"/>
      <c r="F19" s="41">
        <v>1.5599999999999999E-2</v>
      </c>
      <c r="G19" s="41"/>
      <c r="H19" s="41"/>
      <c r="I19" s="41"/>
      <c r="J19" s="41"/>
      <c r="K19" s="41"/>
      <c r="L19" s="41"/>
      <c r="M19" s="41"/>
      <c r="N19" s="41"/>
      <c r="O19" s="41"/>
    </row>
    <row r="20" spans="1:15" x14ac:dyDescent="0.25">
      <c r="A20" t="s">
        <v>56</v>
      </c>
      <c r="B20" s="32">
        <v>39</v>
      </c>
      <c r="C20" s="63">
        <v>36.79</v>
      </c>
      <c r="D20" s="41">
        <v>0.45219999999999999</v>
      </c>
      <c r="E20" s="64"/>
      <c r="F20" s="41">
        <v>1.9900000000000001E-2</v>
      </c>
      <c r="G20" s="41">
        <v>3.7499999999999999E-2</v>
      </c>
      <c r="H20" s="41">
        <v>-3.0999999999999999E-3</v>
      </c>
      <c r="I20" s="41">
        <v>8.6E-3</v>
      </c>
      <c r="J20" s="41">
        <v>4.5999999999999999E-2</v>
      </c>
      <c r="K20" s="41">
        <v>0.32550000000000001</v>
      </c>
      <c r="L20" s="41"/>
      <c r="M20" s="41"/>
      <c r="N20" s="41">
        <v>1.7100000000000001E-2</v>
      </c>
      <c r="O20" s="41"/>
    </row>
    <row r="21" spans="1:15" x14ac:dyDescent="0.25">
      <c r="A21" t="s">
        <v>31</v>
      </c>
      <c r="F21" s="32">
        <v>128</v>
      </c>
      <c r="G21" s="32">
        <v>126</v>
      </c>
      <c r="H21" s="32">
        <v>114</v>
      </c>
      <c r="I21" s="32">
        <v>124</v>
      </c>
      <c r="J21" s="32">
        <v>115</v>
      </c>
      <c r="K21" s="32">
        <v>104</v>
      </c>
      <c r="L21" s="32">
        <v>104</v>
      </c>
      <c r="M21" s="32">
        <v>37</v>
      </c>
      <c r="N21" s="32">
        <v>40</v>
      </c>
      <c r="O21" s="32">
        <v>48</v>
      </c>
    </row>
    <row r="22" spans="1:15" x14ac:dyDescent="0.25">
      <c r="F22" s="32"/>
      <c r="G22" s="32"/>
      <c r="H22" s="32"/>
      <c r="I22" s="32"/>
      <c r="J22" s="32"/>
      <c r="K22" s="32"/>
      <c r="L22" s="32"/>
      <c r="M22" s="32"/>
    </row>
    <row r="24" spans="1:15" x14ac:dyDescent="0.25">
      <c r="A24" s="33" t="s">
        <v>0</v>
      </c>
      <c r="B24" s="57" t="s">
        <v>68</v>
      </c>
      <c r="C24" s="36" t="s">
        <v>43</v>
      </c>
      <c r="F24" s="37"/>
    </row>
    <row r="25" spans="1:15" x14ac:dyDescent="0.25">
      <c r="A25" t="s">
        <v>37</v>
      </c>
      <c r="B25" s="34" t="s">
        <v>20</v>
      </c>
      <c r="C25" s="34" t="s">
        <v>20</v>
      </c>
    </row>
    <row r="26" spans="1:15" x14ac:dyDescent="0.25">
      <c r="A26" t="s">
        <v>34</v>
      </c>
      <c r="B26" s="52">
        <v>1.4999999999999999E-2</v>
      </c>
      <c r="C26" s="32">
        <v>22</v>
      </c>
    </row>
    <row r="27" spans="1:15" x14ac:dyDescent="0.25">
      <c r="A27" t="s">
        <v>23</v>
      </c>
      <c r="B27" s="53">
        <v>15</v>
      </c>
      <c r="C27" s="32">
        <v>25</v>
      </c>
      <c r="K27" s="32"/>
    </row>
    <row r="28" spans="1:15" x14ac:dyDescent="0.25">
      <c r="A28" t="s">
        <v>24</v>
      </c>
      <c r="B28" s="53">
        <v>30</v>
      </c>
      <c r="C28" s="32">
        <v>25</v>
      </c>
      <c r="K28" s="32"/>
    </row>
    <row r="29" spans="1:15" x14ac:dyDescent="0.25">
      <c r="A29" t="s">
        <v>35</v>
      </c>
      <c r="B29" s="34" t="s">
        <v>71</v>
      </c>
      <c r="C29" s="34">
        <v>13</v>
      </c>
      <c r="K29" s="32"/>
    </row>
    <row r="30" spans="1:15" x14ac:dyDescent="0.25">
      <c r="A30" t="s">
        <v>36</v>
      </c>
      <c r="B30" s="34" t="s">
        <v>70</v>
      </c>
      <c r="C30" s="32">
        <v>14</v>
      </c>
      <c r="K30" s="32"/>
    </row>
    <row r="31" spans="1:15" x14ac:dyDescent="0.25">
      <c r="A31" t="s">
        <v>30</v>
      </c>
      <c r="B31" s="53">
        <v>15</v>
      </c>
      <c r="C31" s="32">
        <v>9</v>
      </c>
      <c r="K31" s="32"/>
    </row>
    <row r="32" spans="1:15" x14ac:dyDescent="0.25">
      <c r="A32" t="s">
        <v>21</v>
      </c>
      <c r="B32" s="34" t="s">
        <v>45</v>
      </c>
      <c r="C32" s="32">
        <v>12</v>
      </c>
      <c r="K32" s="34"/>
    </row>
    <row r="33" spans="1:3" x14ac:dyDescent="0.25">
      <c r="A33" t="s">
        <v>22</v>
      </c>
      <c r="B33" s="53">
        <v>15</v>
      </c>
      <c r="C33" s="32">
        <v>23</v>
      </c>
    </row>
    <row r="34" spans="1:3" x14ac:dyDescent="0.25">
      <c r="A34" t="s">
        <v>29</v>
      </c>
      <c r="B34" s="53">
        <v>8</v>
      </c>
      <c r="C34" s="32">
        <v>23</v>
      </c>
    </row>
    <row r="35" spans="1:3" x14ac:dyDescent="0.25">
      <c r="A35" t="s">
        <v>86</v>
      </c>
      <c r="B35" s="53">
        <v>15</v>
      </c>
      <c r="C35" s="32">
        <v>25</v>
      </c>
    </row>
    <row r="36" spans="1:3" x14ac:dyDescent="0.25">
      <c r="A36" t="s">
        <v>25</v>
      </c>
      <c r="B36" s="53">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55</v>
      </c>
      <c r="D8" s="21" t="s">
        <v>49</v>
      </c>
      <c r="E8" s="20"/>
      <c r="F8" s="20"/>
      <c r="G8" s="20"/>
      <c r="H8" s="20"/>
      <c r="I8" s="20"/>
      <c r="J8" s="20"/>
      <c r="K8" s="2"/>
    </row>
    <row r="9" spans="1:13" x14ac:dyDescent="0.2">
      <c r="B9" s="6"/>
      <c r="C9" s="45" t="str">
        <f>Inputs!$A$3</f>
        <v>As of 12/1/2023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72</v>
      </c>
      <c r="E13" s="2"/>
      <c r="F13" s="2"/>
      <c r="G13" s="2"/>
      <c r="H13" s="2"/>
      <c r="I13" s="2"/>
      <c r="J13" s="2"/>
      <c r="K13" s="2"/>
    </row>
    <row r="14" spans="1:13" x14ac:dyDescent="0.2">
      <c r="B14" s="14" t="s">
        <v>5</v>
      </c>
      <c r="C14" s="54">
        <f>VLOOKUP($C$8,Inputs!$A$7:$O$21,Inputs!$E$1)</f>
        <v>0.123</v>
      </c>
      <c r="D14" s="43">
        <f>VLOOKUP($C$8,Inputs!$A$7:$O$21,Inputs!$B$1)</f>
        <v>72</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0.9405</v>
      </c>
      <c r="D16" s="7">
        <f>VLOOKUP($C$8,Inputs!$A$7:$O$21,Inputs!$B$1)</f>
        <v>72</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0.52890000000000004</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83</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50</v>
      </c>
      <c r="D8" s="21" t="s">
        <v>49</v>
      </c>
      <c r="E8" s="20"/>
      <c r="F8" s="20"/>
      <c r="G8" s="20"/>
      <c r="H8" s="20"/>
      <c r="I8" s="20"/>
      <c r="J8" s="20"/>
      <c r="K8" s="2"/>
    </row>
    <row r="9" spans="1:13" x14ac:dyDescent="0.2">
      <c r="B9" s="6"/>
      <c r="C9" s="45" t="str">
        <f>Inputs!$A$3</f>
        <v>As of 12/1/2023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8.1900000000000001E-2</v>
      </c>
      <c r="D16" s="7">
        <f>VLOOKUP($C$8,Inputs!$A$7:$O$21,Inputs!$B$1)</f>
        <v>77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31" t="s">
        <v>20</v>
      </c>
      <c r="D19" s="56" t="s">
        <v>20</v>
      </c>
      <c r="E19" s="2"/>
      <c r="F19" s="2"/>
      <c r="G19" s="2"/>
      <c r="H19" s="2"/>
      <c r="I19" s="2"/>
      <c r="J19" s="2"/>
      <c r="K19" s="2"/>
    </row>
    <row r="20" spans="2:11" x14ac:dyDescent="0.2">
      <c r="B20" s="13" t="s">
        <v>15</v>
      </c>
      <c r="C20" s="31" t="s">
        <v>20</v>
      </c>
      <c r="D20" s="56" t="s">
        <v>20</v>
      </c>
      <c r="E20" s="2"/>
      <c r="F20" s="2"/>
      <c r="G20" s="2"/>
      <c r="H20" s="2"/>
      <c r="I20" s="2"/>
      <c r="J20" s="2"/>
      <c r="K20" s="2"/>
    </row>
    <row r="21" spans="2:11" x14ac:dyDescent="0.2">
      <c r="B21" s="13" t="s">
        <v>16</v>
      </c>
      <c r="C21" s="31" t="s">
        <v>20</v>
      </c>
      <c r="D21" s="56" t="s">
        <v>20</v>
      </c>
      <c r="E21" s="2"/>
      <c r="F21" s="2"/>
      <c r="G21" s="2"/>
      <c r="H21" s="2"/>
      <c r="I21" s="2"/>
      <c r="J21" s="2"/>
      <c r="K21" s="2"/>
    </row>
    <row r="22" spans="2:11" x14ac:dyDescent="0.2">
      <c r="B22" s="13" t="s">
        <v>1</v>
      </c>
      <c r="C22" s="55" t="s">
        <v>20</v>
      </c>
      <c r="D22" s="56" t="s">
        <v>20</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0.496</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60" t="s">
        <v>84</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85</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58</v>
      </c>
      <c r="D8" s="21" t="s">
        <v>49</v>
      </c>
      <c r="E8" s="20"/>
      <c r="F8" s="20"/>
      <c r="G8" s="20"/>
      <c r="H8" s="20"/>
      <c r="I8" s="20"/>
      <c r="J8" s="20"/>
      <c r="K8" s="2"/>
    </row>
    <row r="9" spans="1:13" x14ac:dyDescent="0.2">
      <c r="B9" s="6"/>
      <c r="C9" s="45" t="str">
        <f>Inputs!$A$3</f>
        <v>As of 12/1/2023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735.71</v>
      </c>
      <c r="D13" s="43">
        <f>VLOOKUP($C$8,Inputs!$A$7:$O$21,Inputs!$B$1)</f>
        <v>87</v>
      </c>
      <c r="E13" s="2"/>
      <c r="F13" s="2"/>
      <c r="G13" s="2"/>
      <c r="H13" s="2"/>
      <c r="I13" s="2"/>
      <c r="J13" s="2"/>
      <c r="K13" s="2"/>
    </row>
    <row r="14" spans="1:13" x14ac:dyDescent="0.2">
      <c r="B14" s="14" t="s">
        <v>5</v>
      </c>
      <c r="C14" s="54">
        <f>VLOOKUP($C$8,Inputs!$A$7:$O$21,Inputs!$E$1)</f>
        <v>0.53300000000000003</v>
      </c>
      <c r="D14" s="43">
        <f>VLOOKUP($C$8,Inputs!$A$7:$O$21,Inputs!$B$1)</f>
        <v>87</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0.1129</v>
      </c>
      <c r="D16" s="7">
        <f>VLOOKUP($C$8,Inputs!$A$7:$O$21,Inputs!$B$1)</f>
        <v>87</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55" t="s">
        <v>20</v>
      </c>
      <c r="D18" s="56" t="s">
        <v>20</v>
      </c>
      <c r="E18" s="2"/>
      <c r="F18" s="2"/>
      <c r="G18" s="2"/>
      <c r="H18" s="2"/>
      <c r="I18" s="2"/>
      <c r="J18" s="2"/>
      <c r="K18" s="2"/>
    </row>
    <row r="19" spans="2:11" x14ac:dyDescent="0.2">
      <c r="B19" s="13" t="s">
        <v>2</v>
      </c>
      <c r="C19" s="55" t="s">
        <v>20</v>
      </c>
      <c r="D19" s="56"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55" t="s">
        <v>20</v>
      </c>
      <c r="D21" s="56" t="s">
        <v>20</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55" t="s">
        <v>20</v>
      </c>
      <c r="D24" s="56" t="s">
        <v>20</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48</v>
      </c>
      <c r="D8" s="21" t="s">
        <v>49</v>
      </c>
      <c r="E8" s="20"/>
      <c r="F8" s="20"/>
      <c r="G8" s="20"/>
      <c r="H8" s="20"/>
      <c r="I8" s="20"/>
      <c r="J8" s="20"/>
      <c r="K8" s="2"/>
    </row>
    <row r="9" spans="1:13" x14ac:dyDescent="0.2">
      <c r="B9" s="6"/>
      <c r="C9" s="45" t="str">
        <f>Inputs!$A$3</f>
        <v>As of 12/1/2023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10.5</v>
      </c>
      <c r="D13" s="43">
        <f>VLOOKUP($C$8,Inputs!$A$7:$O$21,Inputs!$B$1)</f>
        <v>35</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0.57969999999999999</v>
      </c>
      <c r="D16" s="7">
        <f>VLOOKUP($C$8,Inputs!$A$7:$O$21,Inputs!$B$1)</f>
        <v>35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8.5800000000000001E-2</v>
      </c>
      <c r="D18" s="7">
        <f>VLOOKUP($D$12,Inputs!$A$7:$O$21,Inputs!$F$1)</f>
        <v>128</v>
      </c>
      <c r="E18" s="2"/>
      <c r="F18" s="2"/>
      <c r="G18" s="2"/>
      <c r="H18" s="2"/>
      <c r="I18" s="2"/>
      <c r="J18" s="2"/>
      <c r="K18" s="2"/>
    </row>
    <row r="19" spans="2:11" x14ac:dyDescent="0.2">
      <c r="B19" s="13" t="s">
        <v>2</v>
      </c>
      <c r="C19" s="8">
        <f>VLOOKUP($C$8,Inputs!$A$7:$O$21,Inputs!$G$1)</f>
        <v>3.5099999999999999E-2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0.32550000000000001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5" thickBot="1" x14ac:dyDescent="0.25">
      <c r="B44" s="29" t="str">
        <f>"CIP rate for Residential Non-Heat customers is "&amp;VLOOKUP("RDSNH",Inputs!$A$7:$O$21,Inputs!$F$1)&amp;"."</f>
        <v>CIP rate for Residential Non-Heat customers is 0.0156.</v>
      </c>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5.8554687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56</v>
      </c>
      <c r="D8" s="21" t="s">
        <v>49</v>
      </c>
      <c r="E8" s="20"/>
      <c r="F8" s="20"/>
      <c r="G8" s="20"/>
      <c r="H8" s="20"/>
      <c r="I8" s="20"/>
      <c r="J8" s="20"/>
      <c r="K8" s="2"/>
    </row>
    <row r="9" spans="1:13" x14ac:dyDescent="0.2">
      <c r="B9" s="6"/>
      <c r="C9" s="45" t="str">
        <f>Inputs!$A$3</f>
        <v>As of 12/1/2023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36.79</v>
      </c>
      <c r="D13" s="43">
        <f>VLOOKUP($C$8,Inputs!$A$7:$O$21,Inputs!$B$1)</f>
        <v>39</v>
      </c>
      <c r="E13" s="2"/>
      <c r="F13" s="2"/>
      <c r="G13" s="2"/>
      <c r="H13" s="2"/>
      <c r="I13" s="2"/>
      <c r="J13" s="2"/>
      <c r="K13" s="2"/>
    </row>
    <row r="14" spans="1:13" x14ac:dyDescent="0.2">
      <c r="B14" s="14" t="s">
        <v>5</v>
      </c>
      <c r="C14" s="46"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0.45219999999999999</v>
      </c>
      <c r="D16" s="7">
        <f>VLOOKUP($C$8,Inputs!$A$7:$O$21,Inputs!$B$1)</f>
        <v>39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8">
        <f>VLOOKUP($C$8,Inputs!$A$7:$O$21,Inputs!$F$1)</f>
        <v>1.9900000000000001E-2</v>
      </c>
      <c r="D18" s="7">
        <f>VLOOKUP($D$12,Inputs!$A$7:$O$21,Inputs!$F$1)</f>
        <v>128</v>
      </c>
      <c r="E18" s="2"/>
      <c r="F18" s="2"/>
      <c r="G18" s="2"/>
      <c r="H18" s="2"/>
      <c r="I18" s="2"/>
      <c r="J18" s="2"/>
      <c r="K18" s="2"/>
    </row>
    <row r="19" spans="2:11" x14ac:dyDescent="0.2">
      <c r="B19" s="13" t="s">
        <v>2</v>
      </c>
      <c r="C19" s="8">
        <f>VLOOKUP($C$8,Inputs!$A$7:$O$21,Inputs!$G$1)</f>
        <v>3.7499999999999999E-2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0.32550000000000001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topLeftCell="A7"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53</v>
      </c>
      <c r="D8" s="21" t="s">
        <v>49</v>
      </c>
      <c r="E8" s="20"/>
      <c r="F8" s="20"/>
      <c r="G8" s="20"/>
      <c r="H8" s="20"/>
      <c r="I8" s="20"/>
      <c r="J8" s="20"/>
      <c r="K8" s="2"/>
    </row>
    <row r="9" spans="1:13" x14ac:dyDescent="0.2">
      <c r="B9" s="6"/>
      <c r="C9" s="45" t="str">
        <f>Inputs!$A$3</f>
        <v>As of 12/1/2023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61.84</v>
      </c>
      <c r="D13" s="43">
        <f>VLOOKUP($C$8,Inputs!$A$7:$O$21,Inputs!$B$1)</f>
        <v>44</v>
      </c>
      <c r="E13" s="2"/>
      <c r="F13" s="2"/>
      <c r="G13" s="2"/>
      <c r="H13" s="2"/>
      <c r="I13" s="2"/>
      <c r="J13" s="2"/>
      <c r="K13" s="2"/>
    </row>
    <row r="14" spans="1:13" x14ac:dyDescent="0.2">
      <c r="B14" s="14" t="s">
        <v>5</v>
      </c>
      <c r="C14" s="54">
        <f>VLOOKUP($C$8,Inputs!$A$7:$O$21,Inputs!$E$1)</f>
        <v>1.1619999999999999</v>
      </c>
      <c r="D14" s="43">
        <f>VLOOKUP($C$8,Inputs!$A$7:$O$21,Inputs!$B$1)</f>
        <v>44</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0.28949999999999998</v>
      </c>
      <c r="D16" s="7">
        <f>VLOOKUP($C$8,Inputs!$A$7:$O$21,Inputs!$B$1)</f>
        <v>44</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0">
        <f>VLOOKUP($C$8,Inputs!$A$7:$O$21,Inputs!$F$1)</f>
        <v>-7.7999999999999996E-3</v>
      </c>
      <c r="D18" s="7">
        <f>VLOOKUP($D$12,Inputs!$A$7:$O$21,Inputs!$F$1)</f>
        <v>128</v>
      </c>
      <c r="E18" s="2"/>
      <c r="F18" s="2"/>
      <c r="G18" s="2"/>
      <c r="H18" s="2"/>
      <c r="I18" s="2"/>
      <c r="J18" s="2"/>
      <c r="K18" s="2"/>
    </row>
    <row r="19" spans="2:11" x14ac:dyDescent="0.2">
      <c r="B19" s="13" t="s">
        <v>2</v>
      </c>
      <c r="C19" s="8">
        <f>VLOOKUP($C$8,Inputs!$A$7:$O$21,Inputs!$G$1)</f>
        <v>2.75E-2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0.52890000000000004</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
      <c r="B44" s="28" t="s">
        <v>75</v>
      </c>
      <c r="C44" s="2"/>
      <c r="D44" s="5"/>
      <c r="E44" s="2"/>
      <c r="F44" s="2"/>
      <c r="G44" s="2"/>
      <c r="H44" s="2"/>
      <c r="I44" s="2"/>
      <c r="J44" s="2"/>
      <c r="K44" s="2"/>
    </row>
    <row r="45" spans="2:11" x14ac:dyDescent="0.2">
      <c r="B45" s="58" t="str">
        <f>IF(Inputs!$D$12&lt;Inputs!$D$10,"GDS SP#1 seasonal Distribution rate May-Oct "&amp;Inputs!$D$12,"GDS SP#1 seasonal Distribution rate Nov-Apr "&amp;Inputs!$D$10)&amp;", tariff page "&amp;Inputs!B12</f>
        <v>GDS SP#1 seasonal Distribution rate Nov-Apr 0.2895, tariff page 46</v>
      </c>
      <c r="C45" s="2"/>
      <c r="D45" s="5"/>
      <c r="E45" s="2"/>
      <c r="F45" s="2"/>
      <c r="G45" s="2"/>
      <c r="H45" s="2"/>
      <c r="I45" s="2"/>
      <c r="J45" s="2"/>
      <c r="K45" s="2"/>
    </row>
    <row r="46" spans="2:11" x14ac:dyDescent="0.2">
      <c r="B46" s="58"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5" thickBot="1" x14ac:dyDescent="0.25">
      <c r="B47" s="59" t="str">
        <f>IF(Inputs!$G$12&lt;Inputs!$G$10,"GDS SP#1 seasonal IIP rate May-Oct "&amp;Inputs!$G$12,"GDS SP#1 seasonal IIP rate Nov-Apr "&amp;Inputs!$G$10)&amp;", tariff page "&amp;D19</f>
        <v>GDS SP#1 seasonal IIP rate Nov-Apr 0.0275, tariff page 126</v>
      </c>
      <c r="C47" s="4"/>
      <c r="D47" s="3"/>
      <c r="E47" s="2"/>
      <c r="F47" s="2"/>
      <c r="G47" s="2"/>
      <c r="H47" s="2"/>
      <c r="I47" s="2"/>
      <c r="J47" s="2"/>
      <c r="K47" s="2"/>
    </row>
    <row r="48" spans="2:11" x14ac:dyDescent="0.2">
      <c r="B48" s="2"/>
      <c r="C48" s="2"/>
      <c r="D48" s="2"/>
      <c r="E48" s="2"/>
      <c r="F48" s="2"/>
      <c r="G48" s="2"/>
      <c r="H48" s="2"/>
      <c r="I48" s="2"/>
      <c r="J48" s="2"/>
      <c r="K48" s="2"/>
    </row>
    <row r="49" x14ac:dyDescent="0.2"/>
    <row r="50" x14ac:dyDescent="0.2"/>
    <row r="5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topLeftCell="A7"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59</v>
      </c>
      <c r="D8" s="21" t="s">
        <v>49</v>
      </c>
      <c r="E8" s="20"/>
      <c r="F8" s="20"/>
      <c r="G8" s="20"/>
      <c r="H8" s="20"/>
      <c r="I8" s="20"/>
      <c r="J8" s="20"/>
      <c r="K8" s="2"/>
    </row>
    <row r="9" spans="1:13" x14ac:dyDescent="0.2">
      <c r="B9" s="6"/>
      <c r="C9" s="45" t="str">
        <f>Inputs!$A$3</f>
        <v>As of 12/1/2023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74</v>
      </c>
      <c r="C13" s="40">
        <f>VLOOKUP($C$8,Inputs!$A$7:$O$21,Inputs!$C$1)</f>
        <v>0.3826</v>
      </c>
      <c r="D13" s="43">
        <f>VLOOKUP($C$8,Inputs!$A$7:$O$21,Inputs!$B$1)</f>
        <v>55</v>
      </c>
      <c r="E13" s="2"/>
      <c r="F13" s="2"/>
      <c r="G13" s="2"/>
      <c r="H13" s="2"/>
      <c r="I13" s="2"/>
      <c r="J13" s="2"/>
      <c r="K13" s="2"/>
    </row>
    <row r="14" spans="1:13" x14ac:dyDescent="0.2">
      <c r="B14" s="14" t="s">
        <v>73</v>
      </c>
      <c r="C14" s="55">
        <f>VLOOKUP($C$8,Inputs!$A$7:$O$21,Inputs!$E$1)</f>
        <v>0.46110000000000001</v>
      </c>
      <c r="D14" s="43">
        <f>VLOOKUP($C$8,Inputs!$A$7:$O$21,Inputs!$B$1)</f>
        <v>55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0.40129999999999999</v>
      </c>
      <c r="D16" s="7">
        <f>VLOOKUP($C$8,Inputs!$A$7:$O$21,Inputs!$B$1)</f>
        <v>55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6" t="s">
        <v>20</v>
      </c>
      <c r="D18" s="44" t="s">
        <v>20</v>
      </c>
      <c r="E18" s="2"/>
      <c r="F18" s="2"/>
      <c r="G18" s="2"/>
      <c r="H18" s="2"/>
      <c r="I18" s="2"/>
      <c r="J18" s="2"/>
      <c r="K18" s="2"/>
    </row>
    <row r="19" spans="2:11" x14ac:dyDescent="0.2">
      <c r="B19" s="13" t="s">
        <v>2</v>
      </c>
      <c r="C19" s="8">
        <f>VLOOKUP($C$8,Inputs!$A$7:$O$21,Inputs!$G$1)</f>
        <v>6.4399999999999999E-2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0.52890000000000004</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81</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60" t="s">
        <v>78</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28</v>
      </c>
      <c r="D8" s="21" t="s">
        <v>49</v>
      </c>
      <c r="E8" s="20"/>
      <c r="F8" s="20"/>
      <c r="G8" s="20"/>
      <c r="H8" s="20"/>
      <c r="I8" s="20"/>
      <c r="J8" s="20"/>
      <c r="K8" s="2"/>
    </row>
    <row r="9" spans="1:13" x14ac:dyDescent="0.2">
      <c r="B9" s="6"/>
      <c r="C9" s="45" t="str">
        <f>Inputs!$A$3</f>
        <v>As of 12/1/2023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405.18</v>
      </c>
      <c r="D13" s="43">
        <f>VLOOKUP($C$8,Inputs!$A$7:$O$21,Inputs!$B$1)</f>
        <v>59</v>
      </c>
      <c r="E13" s="2"/>
      <c r="F13" s="2"/>
      <c r="G13" s="2"/>
      <c r="H13" s="2"/>
      <c r="I13" s="2"/>
      <c r="J13" s="2"/>
      <c r="K13" s="2"/>
    </row>
    <row r="14" spans="1:13" x14ac:dyDescent="0.2">
      <c r="B14" s="14" t="s">
        <v>5</v>
      </c>
      <c r="C14" s="54">
        <f>VLOOKUP($C$8,Inputs!$A$7:$O$21,Inputs!$E$1)</f>
        <v>1.8660000000000001</v>
      </c>
      <c r="D14" s="43">
        <f>VLOOKUP($C$8,Inputs!$A$7:$O$21,Inputs!$B$1)</f>
        <v>59</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3.7100000000000001E-2</v>
      </c>
      <c r="D16" s="7">
        <f>VLOOKUP($C$8,Inputs!$A$7:$O$21,Inputs!$B$1)</f>
        <v>59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9.9000000000000008E-3</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0.52890000000000004</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52</v>
      </c>
      <c r="D8" s="21" t="s">
        <v>49</v>
      </c>
      <c r="E8" s="20"/>
      <c r="F8" s="20"/>
      <c r="G8" s="20"/>
      <c r="H8" s="20"/>
      <c r="I8" s="20"/>
      <c r="J8" s="20"/>
      <c r="K8" s="2"/>
    </row>
    <row r="9" spans="1:13" x14ac:dyDescent="0.2">
      <c r="B9" s="6"/>
      <c r="C9" s="45" t="str">
        <f>Inputs!$A$3</f>
        <v>As of 12/1/2023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101.29</v>
      </c>
      <c r="D13" s="43">
        <f>VLOOKUP($C$8,Inputs!$A$7:$O$21,Inputs!$B$1)</f>
        <v>65</v>
      </c>
      <c r="E13" s="2"/>
      <c r="F13" s="2"/>
      <c r="G13" s="2"/>
      <c r="H13" s="2"/>
      <c r="I13" s="2"/>
      <c r="J13" s="2"/>
      <c r="K13" s="2"/>
    </row>
    <row r="14" spans="1:13" x14ac:dyDescent="0.2">
      <c r="B14" s="14" t="s">
        <v>5</v>
      </c>
      <c r="C14" s="54">
        <f>VLOOKUP($C$8,Inputs!$A$7:$O$21,Inputs!$E$1)</f>
        <v>0.8</v>
      </c>
      <c r="D14" s="43">
        <f>VLOOKUP($C$8,Inputs!$A$7:$O$21,Inputs!$B$1)</f>
        <v>65</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4.2099999999999999E-2</v>
      </c>
      <c r="D16" s="7">
        <f>VLOOKUP($C$8,Inputs!$A$7:$O$21,Inputs!$B$1)</f>
        <v>65</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2.75E-2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0.52890000000000004</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54</v>
      </c>
      <c r="D8" s="21" t="s">
        <v>49</v>
      </c>
      <c r="E8" s="20"/>
      <c r="F8" s="20"/>
      <c r="G8" s="20"/>
      <c r="H8" s="20"/>
      <c r="I8" s="20"/>
      <c r="J8" s="20"/>
      <c r="K8" s="2"/>
    </row>
    <row r="9" spans="1:13" x14ac:dyDescent="0.2">
      <c r="B9" s="6"/>
      <c r="C9" s="45" t="str">
        <f>Inputs!$A$3</f>
        <v>As of 12/1/2023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1" t="s">
        <v>20</v>
      </c>
      <c r="D13" s="56" t="s">
        <v>20</v>
      </c>
      <c r="E13" s="2"/>
      <c r="F13" s="2"/>
      <c r="G13" s="2"/>
      <c r="H13" s="2"/>
      <c r="I13" s="2"/>
      <c r="J13" s="2"/>
      <c r="K13" s="2"/>
    </row>
    <row r="14" spans="1:13" x14ac:dyDescent="0.2">
      <c r="B14" s="14" t="s">
        <v>5</v>
      </c>
      <c r="C14" s="31" t="s">
        <v>20</v>
      </c>
      <c r="D14" s="56"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79</v>
      </c>
      <c r="C16" s="8">
        <f>VLOOKUP($C$8,Inputs!$A$7:$O$21,Inputs!$D$1)</f>
        <v>9.94</v>
      </c>
      <c r="D16" s="7">
        <f>VLOOKUP($C$8,Inputs!$A$7:$O$21,Inputs!$B$1)</f>
        <v>68</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31" t="s">
        <v>20</v>
      </c>
      <c r="D18" s="56" t="s">
        <v>20</v>
      </c>
      <c r="E18" s="2"/>
      <c r="F18" s="2"/>
      <c r="G18" s="2"/>
      <c r="H18" s="2"/>
      <c r="I18" s="2"/>
      <c r="J18" s="2"/>
      <c r="K18" s="2"/>
    </row>
    <row r="19" spans="2:11" x14ac:dyDescent="0.2">
      <c r="B19" s="13" t="s">
        <v>2</v>
      </c>
      <c r="C19" s="8">
        <f>VLOOKUP($C$8,Inputs!$A$7:$O$21,Inputs!$G$1)</f>
        <v>3.3300000000000003E-2</v>
      </c>
      <c r="D19" s="7">
        <f>VLOOKUP($D$12,Inputs!$A$7:$O$21,Inputs!$G$1)</f>
        <v>126</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8">
        <f>VLOOKUP($C$8,Inputs!$A$7:$O$21,Inputs!$H$1)</f>
        <v>-3.0999999999999999E-3</v>
      </c>
      <c r="D21" s="7">
        <f>VLOOKUP($D$12,Inputs!$A$7:$O$21,Inputs!$H$1)</f>
        <v>114</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66</v>
      </c>
      <c r="C24" s="40">
        <f>VLOOKUP($C$8,Inputs!$A$7:$O$21,Inputs!$K$1)</f>
        <v>0.32550000000000001</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80</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topLeftCell="A4" zoomScale="90" zoomScaleNormal="90" workbookViewId="0"/>
  </sheetViews>
  <sheetFormatPr defaultColWidth="0" defaultRowHeight="12.75" zeroHeight="1" x14ac:dyDescent="0.2"/>
  <cols>
    <col min="1" max="1" width="8.85546875" style="2" customWidth="1"/>
    <col min="2" max="2" width="60.85546875" style="1" customWidth="1"/>
    <col min="3" max="3" width="26" style="1" customWidth="1"/>
    <col min="4" max="4" width="16.5703125" style="1" bestFit="1" customWidth="1"/>
    <col min="5" max="9" width="8.85546875" style="1" customWidth="1"/>
    <col min="10" max="10" width="6.28515625" style="1" customWidth="1"/>
    <col min="11" max="11" width="8.85546875" style="1" hidden="1" customWidth="1"/>
    <col min="12" max="13" width="0" style="1" hidden="1" customWidth="1"/>
    <col min="14" max="16384" width="8.85546875" style="1" hidden="1"/>
  </cols>
  <sheetData>
    <row r="1" spans="1:13" ht="13.5" thickBot="1" x14ac:dyDescent="0.25">
      <c r="A1" s="27" t="s">
        <v>12</v>
      </c>
      <c r="B1" s="2"/>
      <c r="C1" s="2"/>
      <c r="D1" s="2"/>
      <c r="E1" s="2"/>
      <c r="F1" s="2"/>
      <c r="G1" s="2"/>
      <c r="H1" s="2"/>
      <c r="I1" s="2"/>
      <c r="J1" s="2"/>
      <c r="K1" s="2"/>
    </row>
    <row r="2" spans="1:13" ht="15" customHeight="1" x14ac:dyDescent="0.2">
      <c r="A2" s="66" t="s">
        <v>11</v>
      </c>
      <c r="B2" s="67"/>
      <c r="C2" s="67"/>
      <c r="D2" s="67"/>
      <c r="E2" s="67"/>
      <c r="F2" s="67"/>
      <c r="G2" s="67"/>
      <c r="H2" s="68"/>
      <c r="I2" s="25"/>
      <c r="J2" s="25"/>
      <c r="K2" s="25"/>
      <c r="L2" s="24"/>
      <c r="M2" s="24"/>
    </row>
    <row r="3" spans="1:13" ht="42.6" customHeight="1" thickBot="1" x14ac:dyDescent="0.25">
      <c r="A3" s="69"/>
      <c r="B3" s="70"/>
      <c r="C3" s="70"/>
      <c r="D3" s="70"/>
      <c r="E3" s="70"/>
      <c r="F3" s="70"/>
      <c r="G3" s="70"/>
      <c r="H3" s="71"/>
      <c r="I3" s="25"/>
      <c r="J3" s="25"/>
      <c r="K3" s="25"/>
      <c r="L3" s="24"/>
      <c r="M3" s="24"/>
    </row>
    <row r="4" spans="1:13" ht="15" customHeight="1" x14ac:dyDescent="0.2">
      <c r="A4" s="26"/>
      <c r="B4" s="26"/>
      <c r="C4" s="26"/>
      <c r="D4" s="26"/>
      <c r="E4" s="26"/>
      <c r="F4" s="26"/>
      <c r="G4" s="26"/>
      <c r="H4" s="26"/>
      <c r="I4" s="25"/>
      <c r="J4" s="25"/>
      <c r="K4" s="25"/>
      <c r="L4" s="24"/>
      <c r="M4" s="24"/>
    </row>
    <row r="5" spans="1:13" x14ac:dyDescent="0.2">
      <c r="A5" s="23" t="s">
        <v>10</v>
      </c>
      <c r="B5" s="23"/>
      <c r="C5" s="23"/>
      <c r="D5" s="23"/>
      <c r="E5" s="23"/>
      <c r="F5" s="23"/>
      <c r="G5" s="23"/>
      <c r="H5" s="23"/>
      <c r="I5" s="23"/>
      <c r="J5" s="23"/>
      <c r="K5" s="2"/>
    </row>
    <row r="6" spans="1:13" x14ac:dyDescent="0.2">
      <c r="A6" s="23" t="s">
        <v>9</v>
      </c>
      <c r="B6" s="23"/>
      <c r="C6" s="2"/>
      <c r="D6" s="2"/>
      <c r="E6" s="2"/>
      <c r="F6" s="2"/>
      <c r="G6" s="2"/>
      <c r="H6" s="2"/>
      <c r="I6" s="2"/>
      <c r="J6" s="2"/>
      <c r="K6" s="2"/>
    </row>
    <row r="7" spans="1:13" ht="13.5" thickBot="1" x14ac:dyDescent="0.25">
      <c r="B7" s="2"/>
      <c r="C7" s="2"/>
      <c r="D7" s="2"/>
      <c r="E7" s="2"/>
      <c r="F7" s="2"/>
      <c r="G7" s="2"/>
      <c r="H7" s="2"/>
      <c r="I7" s="2"/>
      <c r="J7" s="2"/>
      <c r="K7" s="2"/>
    </row>
    <row r="8" spans="1:13" x14ac:dyDescent="0.2">
      <c r="B8" s="22" t="s">
        <v>13</v>
      </c>
      <c r="C8" s="35" t="s">
        <v>51</v>
      </c>
      <c r="D8" s="21" t="s">
        <v>49</v>
      </c>
      <c r="E8" s="20"/>
      <c r="F8" s="20"/>
      <c r="G8" s="20"/>
      <c r="H8" s="20"/>
      <c r="I8" s="20"/>
      <c r="J8" s="20"/>
      <c r="K8" s="2"/>
    </row>
    <row r="9" spans="1:13" x14ac:dyDescent="0.2">
      <c r="B9" s="6"/>
      <c r="C9" s="45" t="str">
        <f>Inputs!$A$3</f>
        <v>As of 12/1/2023</v>
      </c>
      <c r="D9" s="19"/>
      <c r="E9" s="18"/>
      <c r="F9" s="18"/>
      <c r="G9" s="18"/>
      <c r="H9" s="18"/>
      <c r="I9" s="18"/>
      <c r="J9" s="18"/>
      <c r="K9" s="2"/>
    </row>
    <row r="10" spans="1:13" x14ac:dyDescent="0.2">
      <c r="B10" s="28"/>
      <c r="C10" s="2"/>
      <c r="D10" s="5"/>
      <c r="E10" s="2"/>
      <c r="F10" s="2"/>
      <c r="G10" s="2"/>
      <c r="H10" s="2"/>
      <c r="I10" s="2"/>
      <c r="J10" s="2"/>
      <c r="K10" s="2"/>
    </row>
    <row r="11" spans="1:13" x14ac:dyDescent="0.2">
      <c r="B11" s="17" t="s">
        <v>8</v>
      </c>
      <c r="C11" s="2"/>
      <c r="D11" s="5"/>
      <c r="E11" s="2"/>
      <c r="F11" s="2"/>
      <c r="G11" s="2"/>
      <c r="H11" s="2"/>
      <c r="I11" s="2"/>
      <c r="J11" s="2"/>
      <c r="K11" s="2"/>
    </row>
    <row r="12" spans="1:13" x14ac:dyDescent="0.2">
      <c r="B12" s="16" t="s">
        <v>7</v>
      </c>
      <c r="C12" s="47" t="s">
        <v>65</v>
      </c>
      <c r="D12" s="48" t="s">
        <v>31</v>
      </c>
      <c r="E12" s="2"/>
      <c r="F12" s="2"/>
      <c r="G12" s="2"/>
      <c r="H12" s="2"/>
      <c r="I12" s="2"/>
      <c r="J12" s="2"/>
      <c r="K12" s="2"/>
    </row>
    <row r="13" spans="1:13" x14ac:dyDescent="0.2">
      <c r="B13" s="14" t="s">
        <v>6</v>
      </c>
      <c r="C13" s="30">
        <f>VLOOKUP($C$8,Inputs!$A$7:$O$21,Inputs!$C$1)</f>
        <v>154.16999999999999</v>
      </c>
      <c r="D13" s="43">
        <f>VLOOKUP($C$8,Inputs!$A$7:$O$21,Inputs!$B$1)</f>
        <v>69</v>
      </c>
      <c r="E13" s="2"/>
      <c r="F13" s="2"/>
      <c r="G13" s="2"/>
      <c r="H13" s="2"/>
      <c r="I13" s="2"/>
      <c r="J13" s="2"/>
      <c r="K13" s="2"/>
    </row>
    <row r="14" spans="1:13" x14ac:dyDescent="0.2">
      <c r="B14" s="14" t="s">
        <v>5</v>
      </c>
      <c r="C14" s="42" t="s">
        <v>20</v>
      </c>
      <c r="D14" s="44" t="s">
        <v>20</v>
      </c>
      <c r="E14" s="2"/>
      <c r="F14" s="2"/>
      <c r="G14" s="2"/>
      <c r="H14" s="2"/>
      <c r="I14" s="2"/>
      <c r="J14" s="2"/>
      <c r="K14" s="2"/>
    </row>
    <row r="15" spans="1:13" x14ac:dyDescent="0.2">
      <c r="B15" s="15" t="s">
        <v>4</v>
      </c>
      <c r="C15" s="2"/>
      <c r="D15" s="5"/>
      <c r="E15" s="2"/>
      <c r="F15" s="2"/>
      <c r="G15" s="2"/>
      <c r="H15" s="2"/>
      <c r="I15" s="2"/>
      <c r="J15" s="2"/>
      <c r="K15" s="2"/>
    </row>
    <row r="16" spans="1:13" x14ac:dyDescent="0.2">
      <c r="B16" s="10" t="s">
        <v>18</v>
      </c>
      <c r="C16" s="8">
        <f>VLOOKUP($C$8,Inputs!$A$7:$O$21,Inputs!$D$1)</f>
        <v>3.2000000000000001E-2</v>
      </c>
      <c r="D16" s="7">
        <f>VLOOKUP($C$8,Inputs!$A$7:$O$21,Inputs!$B$1)</f>
        <v>69</v>
      </c>
      <c r="E16" s="2"/>
      <c r="F16" s="2"/>
      <c r="G16" s="2"/>
      <c r="H16" s="2"/>
      <c r="I16" s="2"/>
      <c r="J16" s="2"/>
      <c r="K16" s="2"/>
    </row>
    <row r="17" spans="2:11" x14ac:dyDescent="0.2">
      <c r="B17" s="15" t="s">
        <v>3</v>
      </c>
      <c r="C17" s="2"/>
      <c r="D17" s="5"/>
      <c r="E17" s="2"/>
      <c r="F17" s="2"/>
      <c r="G17" s="2"/>
      <c r="H17" s="2"/>
      <c r="I17" s="2"/>
      <c r="J17" s="2"/>
      <c r="K17" s="2"/>
    </row>
    <row r="18" spans="2:11" x14ac:dyDescent="0.2">
      <c r="B18" s="14" t="s">
        <v>14</v>
      </c>
      <c r="C18" s="42" t="s">
        <v>20</v>
      </c>
      <c r="D18" s="44" t="s">
        <v>20</v>
      </c>
      <c r="E18" s="2"/>
      <c r="F18" s="2"/>
      <c r="G18" s="2"/>
      <c r="H18" s="2"/>
      <c r="I18" s="2"/>
      <c r="J18" s="2"/>
      <c r="K18" s="2"/>
    </row>
    <row r="19" spans="2:11" x14ac:dyDescent="0.2">
      <c r="B19" s="13" t="s">
        <v>2</v>
      </c>
      <c r="C19" s="42" t="s">
        <v>20</v>
      </c>
      <c r="D19" s="44" t="s">
        <v>20</v>
      </c>
      <c r="E19" s="2"/>
      <c r="F19" s="2"/>
      <c r="G19" s="2"/>
      <c r="H19" s="2"/>
      <c r="I19" s="2"/>
      <c r="J19" s="2"/>
      <c r="K19" s="2"/>
    </row>
    <row r="20" spans="2:11" x14ac:dyDescent="0.2">
      <c r="B20" s="13" t="s">
        <v>15</v>
      </c>
      <c r="C20" s="8">
        <f>VLOOKUP($C$8,Inputs!$A$7:$O$21,Inputs!$I$1)</f>
        <v>8.6E-3</v>
      </c>
      <c r="D20" s="7">
        <f>VLOOKUP($D$12,Inputs!$A$7:$O$21,Inputs!$I$1)</f>
        <v>124</v>
      </c>
      <c r="E20" s="2"/>
      <c r="F20" s="2"/>
      <c r="G20" s="2"/>
      <c r="H20" s="2"/>
      <c r="I20" s="2"/>
      <c r="J20" s="2"/>
      <c r="K20" s="2"/>
    </row>
    <row r="21" spans="2:11" x14ac:dyDescent="0.2">
      <c r="B21" s="13" t="s">
        <v>16</v>
      </c>
      <c r="C21" s="42" t="s">
        <v>20</v>
      </c>
      <c r="D21" s="44" t="s">
        <v>20</v>
      </c>
      <c r="E21" s="2"/>
      <c r="F21" s="2"/>
      <c r="G21" s="2"/>
      <c r="H21" s="2"/>
      <c r="I21" s="2"/>
      <c r="J21" s="2"/>
      <c r="K21" s="2"/>
    </row>
    <row r="22" spans="2:11" x14ac:dyDescent="0.2">
      <c r="B22" s="13" t="s">
        <v>1</v>
      </c>
      <c r="C22" s="40">
        <f>VLOOKUP($C$8,Inputs!$A$7:$O$21,Inputs!$J$1)</f>
        <v>4.5999999999999999E-2</v>
      </c>
      <c r="D22" s="7">
        <f>VLOOKUP($D$12,Inputs!$A$7:$O$21,Inputs!$J$1)</f>
        <v>115</v>
      </c>
      <c r="E22" s="2"/>
      <c r="F22" s="2"/>
      <c r="G22" s="2"/>
      <c r="H22" s="2"/>
      <c r="I22" s="2"/>
      <c r="J22" s="2"/>
      <c r="K22" s="2"/>
    </row>
    <row r="23" spans="2:11" x14ac:dyDescent="0.2">
      <c r="B23" s="12" t="s">
        <v>17</v>
      </c>
      <c r="D23" s="11"/>
      <c r="E23" s="2"/>
      <c r="F23" s="2"/>
      <c r="G23" s="2"/>
      <c r="H23" s="2"/>
      <c r="I23" s="2"/>
      <c r="J23" s="2"/>
      <c r="K23" s="2"/>
    </row>
    <row r="24" spans="2:11" x14ac:dyDescent="0.2">
      <c r="B24" s="10" t="s">
        <v>72</v>
      </c>
      <c r="C24" s="40">
        <f>VLOOKUP($C$8,Inputs!$A$7:$O$21,Inputs!$L$1)</f>
        <v>0.52890000000000004</v>
      </c>
      <c r="D24" s="7">
        <f>VLOOKUP($D$12,Inputs!$A$7:$O$21,Inputs!$K$1)</f>
        <v>104</v>
      </c>
      <c r="E24" s="2"/>
      <c r="F24" s="2"/>
      <c r="G24" s="2"/>
      <c r="H24" s="2"/>
      <c r="I24" s="2"/>
      <c r="J24" s="2"/>
      <c r="K24" s="2"/>
    </row>
    <row r="25" spans="2:11" x14ac:dyDescent="0.2">
      <c r="B25" s="9" t="s">
        <v>0</v>
      </c>
      <c r="C25" s="2"/>
      <c r="D25" s="5"/>
      <c r="E25" s="2"/>
      <c r="F25" s="2"/>
      <c r="G25" s="2"/>
      <c r="H25" s="2"/>
      <c r="I25" s="2"/>
      <c r="J25" s="2"/>
      <c r="K25" s="2"/>
    </row>
    <row r="26" spans="2:11" x14ac:dyDescent="0.2">
      <c r="B26" s="49" t="str">
        <f>Inputs!A25</f>
        <v>Late Fees (residential)</v>
      </c>
      <c r="C26" s="42" t="str">
        <f>Inputs!B25</f>
        <v>N/A</v>
      </c>
      <c r="D26" s="44" t="str">
        <f>Inputs!C25</f>
        <v>N/A</v>
      </c>
      <c r="E26" s="2"/>
      <c r="F26" s="2"/>
      <c r="G26" s="2"/>
      <c r="H26" s="2"/>
      <c r="I26" s="2"/>
      <c r="J26" s="2"/>
      <c r="K26" s="2"/>
    </row>
    <row r="27" spans="2:11" x14ac:dyDescent="0.2">
      <c r="B27" s="49" t="str">
        <f>Inputs!A26</f>
        <v>Late Fees (non-residential)</v>
      </c>
      <c r="C27" s="50">
        <f>Inputs!B26</f>
        <v>1.4999999999999999E-2</v>
      </c>
      <c r="D27" s="44">
        <f>Inputs!C26</f>
        <v>22</v>
      </c>
      <c r="E27" s="2"/>
      <c r="F27" s="2"/>
      <c r="G27" s="2"/>
      <c r="H27" s="2"/>
      <c r="I27" s="2"/>
      <c r="J27" s="2"/>
      <c r="K27" s="2"/>
    </row>
    <row r="28" spans="2:11" x14ac:dyDescent="0.2">
      <c r="B28" s="49" t="str">
        <f>Inputs!A27</f>
        <v>Reconnection Fees</v>
      </c>
      <c r="C28" s="51">
        <f>Inputs!B27</f>
        <v>15</v>
      </c>
      <c r="D28" s="44">
        <f>Inputs!C27</f>
        <v>25</v>
      </c>
      <c r="E28" s="2"/>
      <c r="F28" s="2"/>
      <c r="G28" s="2"/>
      <c r="H28" s="2"/>
      <c r="I28" s="2"/>
      <c r="J28" s="2"/>
      <c r="K28" s="2"/>
    </row>
    <row r="29" spans="2:11" x14ac:dyDescent="0.2">
      <c r="B29" s="49" t="str">
        <f>Inputs!A28</f>
        <v>Recurring reconnection within 12 months</v>
      </c>
      <c r="C29" s="51">
        <f>Inputs!B28</f>
        <v>30</v>
      </c>
      <c r="D29" s="44">
        <f>Inputs!C28</f>
        <v>25</v>
      </c>
      <c r="E29" s="2"/>
      <c r="F29" s="2"/>
      <c r="G29" s="2"/>
      <c r="H29" s="2"/>
      <c r="I29" s="2"/>
      <c r="J29" s="2"/>
      <c r="K29" s="2"/>
    </row>
    <row r="30" spans="2:11" x14ac:dyDescent="0.2">
      <c r="B30" s="49" t="str">
        <f>Inputs!A29</f>
        <v>Main and Service Extension (residential)</v>
      </c>
      <c r="C30" s="42" t="str">
        <f>Inputs!B29</f>
        <v>CIAC &gt;10x Dist.Rev., &gt;$3,000</v>
      </c>
      <c r="D30" s="44">
        <f>Inputs!C29</f>
        <v>13</v>
      </c>
      <c r="E30" s="2"/>
      <c r="F30" s="2"/>
      <c r="G30" s="2"/>
      <c r="H30" s="2"/>
      <c r="I30" s="2"/>
      <c r="J30" s="2"/>
      <c r="K30" s="2"/>
    </row>
    <row r="31" spans="2:11" x14ac:dyDescent="0.2">
      <c r="B31" s="49" t="str">
        <f>Inputs!A30</f>
        <v>Main and Service Extension (non-residential)</v>
      </c>
      <c r="C31" s="42" t="str">
        <f>Inputs!B30</f>
        <v>CIAC &gt;$3,000</v>
      </c>
      <c r="D31" s="44">
        <f>Inputs!C30</f>
        <v>14</v>
      </c>
      <c r="E31" s="2"/>
      <c r="F31" s="2"/>
      <c r="G31" s="2"/>
      <c r="H31" s="2"/>
      <c r="I31" s="2"/>
      <c r="J31" s="2"/>
      <c r="K31" s="2"/>
    </row>
    <row r="32" spans="2:11" x14ac:dyDescent="0.2">
      <c r="B32" s="49" t="str">
        <f>Inputs!A31</f>
        <v>Application for Service</v>
      </c>
      <c r="C32" s="51">
        <f>Inputs!B31</f>
        <v>15</v>
      </c>
      <c r="D32" s="44">
        <f>Inputs!C31</f>
        <v>9</v>
      </c>
      <c r="E32" s="2"/>
      <c r="F32" s="2"/>
      <c r="G32" s="2"/>
      <c r="H32" s="2"/>
      <c r="I32" s="2"/>
      <c r="J32" s="2"/>
      <c r="K32" s="2"/>
    </row>
    <row r="33" spans="2:11" x14ac:dyDescent="0.2">
      <c r="B33" s="49" t="str">
        <f>Inputs!A32</f>
        <v>Permits</v>
      </c>
      <c r="C33" s="42" t="str">
        <f>Inputs!B32</f>
        <v>if  &gt;$15</v>
      </c>
      <c r="D33" s="44">
        <f>Inputs!C32</f>
        <v>12</v>
      </c>
      <c r="E33" s="2"/>
      <c r="F33" s="2"/>
      <c r="G33" s="2"/>
      <c r="H33" s="2"/>
      <c r="I33" s="2"/>
      <c r="J33" s="2"/>
      <c r="K33" s="2"/>
    </row>
    <row r="34" spans="2:11" x14ac:dyDescent="0.2">
      <c r="B34" s="49" t="str">
        <f>Inputs!A33</f>
        <v>Return check fee</v>
      </c>
      <c r="C34" s="51">
        <f>Inputs!B33</f>
        <v>15</v>
      </c>
      <c r="D34" s="44">
        <f>Inputs!C33</f>
        <v>23</v>
      </c>
      <c r="E34" s="2"/>
      <c r="F34" s="2"/>
      <c r="G34" s="2"/>
      <c r="H34" s="2"/>
      <c r="I34" s="2"/>
      <c r="J34" s="2"/>
      <c r="K34" s="2"/>
    </row>
    <row r="35" spans="2:11" x14ac:dyDescent="0.2">
      <c r="B35" s="49" t="str">
        <f>Inputs!A34</f>
        <v>Repeat return check fee</v>
      </c>
      <c r="C35" s="51">
        <f>Inputs!B34</f>
        <v>8</v>
      </c>
      <c r="D35" s="44">
        <f>Inputs!C34</f>
        <v>23</v>
      </c>
      <c r="E35" s="2"/>
      <c r="F35" s="2"/>
      <c r="G35" s="2"/>
      <c r="H35" s="2"/>
      <c r="I35" s="2"/>
      <c r="J35" s="2"/>
      <c r="K35" s="2"/>
    </row>
    <row r="36" spans="2:11" x14ac:dyDescent="0.2">
      <c r="B36" s="49" t="str">
        <f>Inputs!A35</f>
        <v>Collection visit</v>
      </c>
      <c r="C36" s="51">
        <f>Inputs!B35</f>
        <v>15</v>
      </c>
      <c r="D36" s="44">
        <f>Inputs!C35</f>
        <v>25</v>
      </c>
      <c r="E36" s="2"/>
      <c r="F36" s="2"/>
      <c r="G36" s="2"/>
      <c r="H36" s="2"/>
      <c r="I36" s="2"/>
      <c r="J36" s="2"/>
      <c r="K36" s="2"/>
    </row>
    <row r="37" spans="2:11" x14ac:dyDescent="0.2">
      <c r="B37" s="49" t="str">
        <f>Inputs!A36</f>
        <v>Curb box installation</v>
      </c>
      <c r="C37" s="51">
        <f>Inputs!B36</f>
        <v>200</v>
      </c>
      <c r="D37" s="44">
        <f>Inputs!C36</f>
        <v>25</v>
      </c>
      <c r="E37" s="2"/>
      <c r="F37" s="2"/>
      <c r="G37" s="2"/>
      <c r="H37" s="2"/>
      <c r="I37" s="2"/>
      <c r="J37" s="2"/>
      <c r="K37" s="2"/>
    </row>
    <row r="38" spans="2:11" x14ac:dyDescent="0.2">
      <c r="B38" s="6"/>
      <c r="C38" s="2"/>
      <c r="D38" s="5"/>
      <c r="E38" s="2"/>
      <c r="F38" s="2"/>
      <c r="G38" s="2"/>
      <c r="H38" s="2"/>
      <c r="I38" s="2"/>
      <c r="J38" s="2"/>
      <c r="K38" s="2"/>
    </row>
    <row r="39" spans="2:11" x14ac:dyDescent="0.2">
      <c r="B39" s="28" t="s">
        <v>62</v>
      </c>
      <c r="C39" s="2"/>
      <c r="D39" s="5"/>
      <c r="E39" s="2"/>
      <c r="F39" s="2"/>
      <c r="G39" s="2"/>
      <c r="H39" s="2"/>
      <c r="I39" s="2"/>
      <c r="J39" s="2"/>
      <c r="K39" s="2"/>
    </row>
    <row r="40" spans="2:11" x14ac:dyDescent="0.2">
      <c r="B40" s="28" t="s">
        <v>67</v>
      </c>
      <c r="C40" s="2"/>
      <c r="D40" s="5"/>
      <c r="E40" s="2"/>
      <c r="F40" s="2"/>
      <c r="G40" s="2"/>
      <c r="H40" s="2"/>
      <c r="I40" s="2"/>
      <c r="J40" s="2"/>
      <c r="K40" s="2"/>
    </row>
    <row r="41" spans="2:11" x14ac:dyDescent="0.2">
      <c r="B41" s="28" t="s">
        <v>63</v>
      </c>
      <c r="C41" s="2"/>
      <c r="D41" s="5"/>
      <c r="E41" s="2"/>
      <c r="F41" s="2"/>
      <c r="G41" s="2"/>
      <c r="H41" s="2"/>
      <c r="I41" s="2"/>
      <c r="J41" s="2"/>
      <c r="K41" s="2"/>
    </row>
    <row r="42" spans="2:11" x14ac:dyDescent="0.2">
      <c r="B42" s="28" t="s">
        <v>64</v>
      </c>
      <c r="C42" s="2"/>
      <c r="D42" s="5"/>
      <c r="E42" s="2"/>
      <c r="F42" s="2"/>
      <c r="G42" s="2"/>
      <c r="H42" s="2"/>
      <c r="I42" s="2"/>
      <c r="J42" s="2"/>
      <c r="K42" s="2"/>
    </row>
    <row r="43" spans="2:11" x14ac:dyDescent="0.2">
      <c r="B43" s="28" t="s">
        <v>82</v>
      </c>
      <c r="C43" s="2"/>
      <c r="D43" s="5"/>
      <c r="E43" s="2"/>
      <c r="F43" s="2"/>
      <c r="G43" s="2"/>
      <c r="H43" s="2"/>
      <c r="I43" s="2"/>
      <c r="J43" s="2"/>
      <c r="K43" s="2"/>
    </row>
    <row r="44" spans="2:11" ht="13.5" thickBot="1" x14ac:dyDescent="0.25">
      <c r="B44" s="29"/>
      <c r="C44" s="4"/>
      <c r="D44" s="3"/>
      <c r="E44" s="2"/>
      <c r="F44" s="2"/>
      <c r="G44" s="2"/>
      <c r="H44" s="2"/>
      <c r="I44" s="2"/>
      <c r="J44" s="2"/>
      <c r="K44" s="2"/>
    </row>
    <row r="45" spans="2:11" x14ac:dyDescent="0.2">
      <c r="B45" s="2"/>
      <c r="C45" s="2"/>
      <c r="D45" s="2"/>
      <c r="E45" s="2"/>
      <c r="F45" s="2"/>
      <c r="G45" s="2"/>
      <c r="H45" s="2"/>
      <c r="I45" s="2"/>
      <c r="J45" s="2"/>
      <c r="K45" s="2"/>
    </row>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2024-01-18T18:05:06Z</dcterms:modified>
</cp:coreProperties>
</file>