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January 30, 2024 (Oct - Dec)/SJG/"/>
    </mc:Choice>
  </mc:AlternateContent>
  <xr:revisionPtr revIDLastSave="2" documentId="8_{8A73F2C8-ABAA-4269-AD3A-05E898070F43}" xr6:coauthVersionLast="47" xr6:coauthVersionMax="47" xr10:uidLastSave="{682662FC-3AEA-4016-BB2E-623A7E6F9885}"/>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<sst xmlns="http://schemas.openxmlformats.org/spreadsheetml/2006/main" count="1110" uniqueCount="148">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</sst>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A3" sqref="A3"/>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9.6939999999999998E-2</v>
      </c>
      <c r="K7" s="60" t="s">
        <v>17</v>
      </c>
      <c r="L7" s="61">
        <v>33.853437999999997</v>
      </c>
      <c r="M7" s="60" t="s">
        <v>17</v>
      </c>
      <c r="N7" s="60" t="s">
        <v>17</v>
      </c>
      <c r="O7" s="60" t="s">
        <v>17</v>
      </c>
      <c r="P7" s="66">
        <v>8.6180000000000007E-2</v>
      </c>
      <c r="Q7" s="62">
        <v>2.7179999999999999E-3</v>
      </c>
      <c r="R7" s="60" t="s">
        <v>17</v>
      </c>
      <c r="S7" s="78" t="s">
        <v>17</v>
      </c>
      <c r="T7" s="63">
        <v>-2.3300603990000002E-2</v>
      </c>
      <c r="U7" s="61">
        <v>3.6254000000000002E-2</v>
      </c>
      <c r="V7" s="60">
        <v>9.7410999999999998E-2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8.6180000000000007E-2</v>
      </c>
      <c r="Q8" s="62">
        <v>2.7179999999999999E-3</v>
      </c>
      <c r="R8" s="60" t="s">
        <v>17</v>
      </c>
      <c r="S8" s="78" t="s">
        <v>17</v>
      </c>
      <c r="T8" s="63">
        <v>-2.3300603990000002E-2</v>
      </c>
      <c r="U8" s="61">
        <v>3.6254000000000002E-2</v>
      </c>
      <c r="V8" s="60">
        <v>9.7410999999999998E-2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0.17180100000000001</v>
      </c>
      <c r="K9" s="60">
        <v>0.13981299999999999</v>
      </c>
      <c r="L9" s="61">
        <v>8.7965630000000008</v>
      </c>
      <c r="M9" s="60" t="s">
        <v>17</v>
      </c>
      <c r="N9" s="60" t="s">
        <v>17</v>
      </c>
      <c r="O9" s="60" t="s">
        <v>17</v>
      </c>
      <c r="P9" s="60" t="s">
        <v>17</v>
      </c>
      <c r="Q9" s="60" t="s">
        <v>17</v>
      </c>
      <c r="R9" s="66">
        <v>8.6180000000000007E-2</v>
      </c>
      <c r="S9" s="78" t="s">
        <v>17</v>
      </c>
      <c r="T9" s="63">
        <v>-2.3300603990000002E-2</v>
      </c>
      <c r="U9" s="61">
        <v>3.6254000000000002E-2</v>
      </c>
      <c r="V9" s="60">
        <v>9.7410999999999998E-2</v>
      </c>
      <c r="W9" s="60" t="s">
        <v>17</v>
      </c>
      <c r="X9" s="60" t="s">
        <v>17</v>
      </c>
      <c r="Y9" s="60">
        <v>0.88901399999999997</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8.6180000000000007E-2</v>
      </c>
      <c r="S10" s="78" t="s">
        <v>17</v>
      </c>
      <c r="T10" s="63">
        <v>-2.3300603990000002E-2</v>
      </c>
      <c r="U10" s="61">
        <v>3.6254000000000002E-2</v>
      </c>
      <c r="V10" s="60">
        <v>9.7410999999999998E-2</v>
      </c>
      <c r="W10" s="119" t="s">
        <v>17</v>
      </c>
      <c r="X10" s="64">
        <v>0.78619099999999997</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27.806535</v>
      </c>
      <c r="M11" s="60" t="s">
        <v>17</v>
      </c>
      <c r="N11" s="60" t="s">
        <v>17</v>
      </c>
      <c r="O11" s="60" t="s">
        <v>17</v>
      </c>
      <c r="P11" s="66">
        <v>8.6180000000000007E-2</v>
      </c>
      <c r="Q11" s="62">
        <v>2.7179999999999999E-3</v>
      </c>
      <c r="R11" s="67" t="s">
        <v>17</v>
      </c>
      <c r="S11" s="78" t="s">
        <v>17</v>
      </c>
      <c r="T11" s="63">
        <v>-2.3300603990000002E-2</v>
      </c>
      <c r="U11" s="61">
        <v>3.6254000000000002E-2</v>
      </c>
      <c r="V11" s="60">
        <v>9.7410999999999998E-2</v>
      </c>
      <c r="W11" s="60" t="s">
        <v>17</v>
      </c>
      <c r="X11" s="64" t="s">
        <v>17</v>
      </c>
      <c r="Y11" s="64">
        <v>0.83632200000000001</v>
      </c>
      <c r="Z11" s="60">
        <v>16.579139376249998</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8.6180000000000007E-2</v>
      </c>
      <c r="Q12" s="62">
        <v>2.7179999999999999E-3</v>
      </c>
      <c r="R12" s="67" t="s">
        <v>17</v>
      </c>
      <c r="S12" s="78" t="s">
        <v>17</v>
      </c>
      <c r="T12" s="63">
        <v>-2.3300603990000002E-2</v>
      </c>
      <c r="U12" s="61">
        <v>3.6254000000000002E-2</v>
      </c>
      <c r="V12" s="60">
        <v>9.7410999999999998E-2</v>
      </c>
      <c r="W12" s="60" t="s">
        <v>17</v>
      </c>
      <c r="X12" s="64" t="s">
        <v>17</v>
      </c>
      <c r="Y12" s="60">
        <v>0.86279899999999998</v>
      </c>
      <c r="Z12" s="60">
        <v>8.248323000000001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3.6254000000000002E-2</v>
      </c>
      <c r="V13" s="60">
        <v>9.7410999999999998E-2</v>
      </c>
      <c r="W13" s="60" t="s">
        <v>17</v>
      </c>
      <c r="X13" s="64" t="s">
        <v>17</v>
      </c>
      <c r="Y13" s="60">
        <v>0.73314999999999997</v>
      </c>
      <c r="Z13" s="60">
        <v>8.248323000000001</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0.72850499999999996</v>
      </c>
      <c r="K14" s="60" t="s">
        <v>17</v>
      </c>
      <c r="L14" s="60" t="s">
        <v>17</v>
      </c>
      <c r="M14" s="60" t="s">
        <v>17</v>
      </c>
      <c r="N14" s="60" t="s">
        <v>17</v>
      </c>
      <c r="O14" s="59">
        <v>2.8139999999999998E-2</v>
      </c>
      <c r="P14" s="67" t="s">
        <v>17</v>
      </c>
      <c r="Q14" s="67" t="s">
        <v>17</v>
      </c>
      <c r="R14" s="66">
        <v>8.6180000000000007E-2</v>
      </c>
      <c r="S14" s="78" t="s">
        <v>17</v>
      </c>
      <c r="T14" s="63">
        <v>-2.3300603990000002E-2</v>
      </c>
      <c r="U14" s="61">
        <v>3.6254000000000002E-2</v>
      </c>
      <c r="V14" s="61">
        <v>9.7410999999999998E-2</v>
      </c>
      <c r="W14" s="117">
        <v>-5.4999999999999995E-5</v>
      </c>
      <c r="X14" s="64">
        <v>0.78619099999999997</v>
      </c>
      <c r="Y14" s="60">
        <v>0.88901399999999997</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0.36288799999999999</v>
      </c>
      <c r="K15" s="60" t="s">
        <v>17</v>
      </c>
      <c r="L15" s="61">
        <v>13.061563</v>
      </c>
      <c r="M15" s="60" t="s">
        <v>17</v>
      </c>
      <c r="N15" s="60" t="s">
        <v>17</v>
      </c>
      <c r="O15" s="61">
        <v>1.2805E-2</v>
      </c>
      <c r="P15" s="67" t="s">
        <v>17</v>
      </c>
      <c r="Q15" s="67" t="s">
        <v>17</v>
      </c>
      <c r="R15" s="66">
        <v>8.6180000000000007E-2</v>
      </c>
      <c r="S15" s="78" t="s">
        <v>17</v>
      </c>
      <c r="T15" s="63">
        <v>-2.3300603990000002E-2</v>
      </c>
      <c r="U15" s="61">
        <v>3.6254000000000002E-2</v>
      </c>
      <c r="V15" s="61">
        <v>9.7410999999999998E-2</v>
      </c>
      <c r="W15" s="118">
        <v>-5.4999999999999995E-5</v>
      </c>
      <c r="X15" s="64" t="s">
        <v>17</v>
      </c>
      <c r="Y15" s="60">
        <v>0.88901399999999997</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3.6254000000000002E-2</v>
      </c>
      <c r="V16" s="60">
        <v>6.4512E-2</v>
      </c>
      <c r="W16" s="60" t="s">
        <v>17</v>
      </c>
      <c r="X16" s="64" t="s">
        <v>17</v>
      </c>
      <c r="Y16" s="60" t="s">
        <v>17</v>
      </c>
      <c r="Z16" s="61" t="s">
        <v>17</v>
      </c>
      <c r="AA16" s="59">
        <v>3.6787740000000002</v>
      </c>
      <c r="AB16" s="60">
        <v>1.3289880000000001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3.6254000000000002E-2</v>
      </c>
      <c r="V17" s="60">
        <v>9.7410999999999998E-2</v>
      </c>
      <c r="W17" s="60" t="s">
        <v>17</v>
      </c>
      <c r="X17" s="64"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1119.5625</v>
      </c>
      <c r="F18" s="60" t="s">
        <v>17</v>
      </c>
      <c r="G18" s="60" t="s">
        <v>17</v>
      </c>
      <c r="H18" s="60" t="s">
        <v>17</v>
      </c>
      <c r="I18" s="60" t="s">
        <v>17</v>
      </c>
      <c r="J18" s="60">
        <v>6.4466999999999997E-2</v>
      </c>
      <c r="K18" s="60" t="s">
        <v>17</v>
      </c>
      <c r="L18" s="61">
        <v>19.992187999999999</v>
      </c>
      <c r="M18" s="60" t="s">
        <v>17</v>
      </c>
      <c r="N18" s="60" t="s">
        <v>17</v>
      </c>
      <c r="O18" s="60" t="s">
        <v>17</v>
      </c>
      <c r="P18" s="66">
        <v>8.6180000000000007E-2</v>
      </c>
      <c r="Q18" s="62">
        <v>2.7179999999999999E-3</v>
      </c>
      <c r="R18" s="67" t="s">
        <v>17</v>
      </c>
      <c r="S18" s="78" t="s">
        <v>17</v>
      </c>
      <c r="T18" s="63">
        <v>-2.3300603990000002E-2</v>
      </c>
      <c r="U18" s="61">
        <v>3.6254000000000002E-2</v>
      </c>
      <c r="V18" s="60">
        <v>9.7410999999999998E-2</v>
      </c>
      <c r="W18" s="60" t="s">
        <v>17</v>
      </c>
      <c r="X18" s="64" t="s">
        <v>17</v>
      </c>
      <c r="Y18" s="61">
        <v>0.83658399999999999</v>
      </c>
      <c r="Z18" s="60">
        <v>16.4966468125</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8.6180000000000007E-2</v>
      </c>
      <c r="Q19" s="62">
        <v>2.7179999999999999E-3</v>
      </c>
      <c r="R19" s="67" t="s">
        <v>17</v>
      </c>
      <c r="S19" s="78" t="s">
        <v>17</v>
      </c>
      <c r="T19" s="63">
        <v>-2.3300603990000002E-2</v>
      </c>
      <c r="U19" s="61">
        <v>3.6254000000000002E-2</v>
      </c>
      <c r="V19" s="60">
        <v>9.7410999999999998E-2</v>
      </c>
      <c r="W19" s="60" t="s">
        <v>17</v>
      </c>
      <c r="X19" s="64"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0.24201400000000001</v>
      </c>
      <c r="K20" s="60" t="s">
        <v>17</v>
      </c>
      <c r="L20" s="60" t="s">
        <v>17</v>
      </c>
      <c r="M20" s="64">
        <v>0.614958</v>
      </c>
      <c r="N20" s="60" t="s">
        <v>17</v>
      </c>
      <c r="O20" s="60" t="s">
        <v>17</v>
      </c>
      <c r="P20" s="66">
        <v>8.6180000000000007E-2</v>
      </c>
      <c r="Q20" s="62">
        <v>2.7179999999999999E-3</v>
      </c>
      <c r="R20" s="66">
        <v>8.6180000000000007E-2</v>
      </c>
      <c r="S20" s="78" t="s">
        <v>17</v>
      </c>
      <c r="T20" s="63">
        <v>-2.3300603990000002E-2</v>
      </c>
      <c r="U20" s="61">
        <v>3.6254000000000002E-2</v>
      </c>
      <c r="V20" s="60">
        <v>9.7410999999999998E-2</v>
      </c>
      <c r="W20" s="60" t="s">
        <v>17</v>
      </c>
      <c r="X20" s="64" t="s">
        <v>17</v>
      </c>
      <c r="Y20" s="60">
        <v>0.88901399999999997</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234.57499999999999</v>
      </c>
      <c r="I21" s="60">
        <v>986.28125</v>
      </c>
      <c r="J21" s="60">
        <v>0.24201400000000001</v>
      </c>
      <c r="K21" s="60" t="s">
        <v>17</v>
      </c>
      <c r="L21" s="60" t="s">
        <v>17</v>
      </c>
      <c r="M21" s="60" t="s">
        <v>17</v>
      </c>
      <c r="N21" s="60" t="s">
        <v>17</v>
      </c>
      <c r="O21" s="60" t="s">
        <v>17</v>
      </c>
      <c r="P21" s="66">
        <v>8.6180000000000007E-2</v>
      </c>
      <c r="Q21" s="62">
        <v>2.7179999999999999E-3</v>
      </c>
      <c r="R21" s="66">
        <v>8.6180000000000007E-2</v>
      </c>
      <c r="S21" s="78" t="s">
        <v>17</v>
      </c>
      <c r="T21" s="63">
        <v>-2.3300603990000002E-2</v>
      </c>
      <c r="U21" s="61">
        <v>3.6254000000000002E-2</v>
      </c>
      <c r="V21" s="60">
        <v>9.7410999999999998E-2</v>
      </c>
      <c r="W21" s="60" t="s">
        <v>17</v>
      </c>
      <c r="X21" s="64" t="s">
        <v>17</v>
      </c>
      <c r="Y21" s="60">
        <v>0.88901399999999997</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0.88913600000000004</v>
      </c>
      <c r="K22" s="60" t="s">
        <v>17</v>
      </c>
      <c r="L22" s="60" t="s">
        <v>17</v>
      </c>
      <c r="M22" s="60" t="s">
        <v>17</v>
      </c>
      <c r="N22" s="60" t="s">
        <v>17</v>
      </c>
      <c r="O22" s="61">
        <v>2.9575000000000001E-2</v>
      </c>
      <c r="P22" s="67" t="s">
        <v>17</v>
      </c>
      <c r="Q22" s="67" t="s">
        <v>17</v>
      </c>
      <c r="R22" s="64">
        <v>8.6180000000000007E-2</v>
      </c>
      <c r="S22" s="78" t="s">
        <v>17</v>
      </c>
      <c r="T22" s="63">
        <v>-2.3300603990000002E-2</v>
      </c>
      <c r="U22" s="61">
        <v>3.6254000000000002E-2</v>
      </c>
      <c r="V22" s="61">
        <v>9.7410999999999998E-2</v>
      </c>
      <c r="W22" s="117">
        <v>-5.4999999999999995E-5</v>
      </c>
      <c r="X22" s="64">
        <v>0.78619099999999997</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0.88913600000000004</v>
      </c>
      <c r="K23" s="60" t="s">
        <v>17</v>
      </c>
      <c r="L23" s="60" t="s">
        <v>17</v>
      </c>
      <c r="M23" s="60" t="s">
        <v>17</v>
      </c>
      <c r="N23" s="60" t="s">
        <v>17</v>
      </c>
      <c r="O23" s="61">
        <v>5.1829E-2</v>
      </c>
      <c r="P23" s="67" t="s">
        <v>17</v>
      </c>
      <c r="Q23" s="67" t="s">
        <v>17</v>
      </c>
      <c r="R23" s="64">
        <v>8.6180000000000007E-2</v>
      </c>
      <c r="S23" s="78" t="s">
        <v>17</v>
      </c>
      <c r="T23" s="63">
        <v>-2.3300603990000002E-2</v>
      </c>
      <c r="U23" s="61">
        <v>3.6254000000000002E-2</v>
      </c>
      <c r="V23" s="61">
        <v>9.7410999999999998E-2</v>
      </c>
      <c r="W23" s="117">
        <v>-5.4999999999999995E-5</v>
      </c>
      <c r="X23" s="64">
        <v>0.78619099999999997</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19.360078000000001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16.023703000000001</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27.806535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0.83632200000000001</v>
      </c>
      <c r="D26" s="100">
        <f>VLOOKUP($D$12,Inputs!$A$26:$AF$26,Inputs!$Y$1)</f>
        <v>65</v>
      </c>
    </row>
    <row r="27" spans="2:4" x14ac:dyDescent="0.25">
      <c r="B27" s="9" t="s">
        <v>128</v>
      </c>
      <c r="C27" s="102">
        <f>VLOOKUP($C$8,Inputs!$A$7:$AF$26,Inputs!$Z$1)</f>
        <v>16.579139376249998</v>
      </c>
      <c r="D27" s="82" t="str">
        <f>VLOOKUP($C$8,Inputs!$A$7:$AF$26,Inputs!$D$1)</f>
        <v>EGS-LV Firm - 43</v>
      </c>
    </row>
    <row r="28" spans="2:4" x14ac:dyDescent="0.25">
      <c r="B28" s="9" t="s">
        <v>126</v>
      </c>
      <c r="C28" s="101">
        <f>VLOOKUP($C$8,Inputs!$A$7:$AF$26,Inputs!$Q$1)</f>
        <v>2.7179999999999999E-3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x14ac:dyDescent="0.25">
      <c r="B49" s="27" t="str">
        <f>"Limited Firm Service:  D-2 Demand Rate of " &amp;Inputs!$Z$12&amp;" applies. See tariff page " &amp;Inputs!$Z$28&amp;"."</f>
        <v>Limited Firm Service:  D-2 Demand Rate of 8.248323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C32" sqref="C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16.023703000000001</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19.360078000000001</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3.6254000000000002E-2</v>
      </c>
      <c r="D22" s="100">
        <f>VLOOKUP($D$12,Inputs!$A$26:$AF$26,Inputs!$U$1)</f>
        <v>105</v>
      </c>
    </row>
    <row r="23" spans="2:4" x14ac:dyDescent="0.25">
      <c r="B23" s="12" t="s">
        <v>1</v>
      </c>
      <c r="C23" s="76">
        <f>VLOOKUP($C$8,Inputs!$A$7:$AF$26,Inputs!$V$1)</f>
        <v>6.4512E-2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3.6254000000000002E-2</v>
      </c>
      <c r="D24" s="100">
        <f>VLOOKUP($D$12,Inputs!$A$26:$AF$26,Inputs!$U$1)</f>
        <v>105</v>
      </c>
    </row>
    <row r="25" spans="2:4" x14ac:dyDescent="0.25">
      <c r="B25" s="12" t="s">
        <v>1</v>
      </c>
      <c r="C25" s="76">
        <f>VLOOKUP($C$8,Inputs!$A$7:$AF$26,Inputs!$V$1)</f>
        <v>9.7410999999999998E-2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12/1/2022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0.24201400000000001</v>
      </c>
      <c r="D16" s="94" t="str">
        <f>VLOOKUP($D$12,Inputs!$A$26:$AF$26,Inputs!$J$1)</f>
        <v>NGV - 60</v>
      </c>
      <c r="E16" s="2"/>
      <c r="F16" s="2"/>
      <c r="G16" s="2"/>
      <c r="H16" s="2"/>
      <c r="I16" s="2"/>
      <c r="J16" s="2"/>
      <c r="K16" s="2"/>
    </row>
    <row r="17" spans="2:11" x14ac:dyDescent="0.25">
      <c r="B17" s="9" t="s">
        <v>134</v>
      </c>
      <c r="C17" s="69">
        <f>VLOOKUP($C$8,Inputs!$A$7:$R$26,Inputs!$M$1)</f>
        <v>0.614958</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-2.3300603990000002E-2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3.6254000000000002E-2</v>
      </c>
      <c r="D22" s="100">
        <f>VLOOKUP($D$12,Inputs!$A$26:$AF$26,Inputs!$U$1)</f>
        <v>105</v>
      </c>
      <c r="E22" s="2"/>
      <c r="F22" s="2"/>
      <c r="G22" s="96"/>
      <c r="H22" s="96"/>
      <c r="I22" s="96"/>
      <c r="J22" s="2"/>
      <c r="K22" s="2"/>
    </row>
    <row r="23" spans="2:11" x14ac:dyDescent="0.25">
      <c r="B23" s="12" t="s">
        <v>1</v>
      </c>
      <c r="C23" s="7">
        <f>VLOOKUP($C$8,Inputs!$A$7:$AF$26,Inputs!$V$1)</f>
        <v>9.7410999999999998E-2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0.88901399999999997</v>
      </c>
      <c r="D26" s="100">
        <f>VLOOKUP($D$12,Inputs!$A$26:$AF$26,Inputs!$Y$1)</f>
        <v>65</v>
      </c>
      <c r="E26" s="2"/>
      <c r="F26" s="2"/>
      <c r="G26" s="2"/>
      <c r="H26" s="2"/>
      <c r="I26" s="2"/>
      <c r="J26" s="2"/>
      <c r="K26" s="2"/>
    </row>
    <row r="27" spans="2:11" x14ac:dyDescent="0.25">
      <c r="B27" s="9" t="s">
        <v>91</v>
      </c>
      <c r="C27" s="69">
        <f>VLOOKUP($C$8,Inputs!$A$7:$AF$26,Inputs!$R$1)</f>
        <v>8.6180000000000007E-2</v>
      </c>
      <c r="D27" s="100">
        <f>VLOOKUP($D$12,Inputs!$A$26:$AF$26,Inputs!$R$1)</f>
        <v>92</v>
      </c>
      <c r="E27" s="2"/>
      <c r="F27" s="2"/>
      <c r="G27" s="2"/>
      <c r="H27" s="2"/>
      <c r="I27" s="2"/>
      <c r="J27" s="2"/>
      <c r="K27" s="2"/>
    </row>
    <row r="28" spans="2:11" x14ac:dyDescent="0.25">
      <c r="B28" s="9" t="s">
        <v>126</v>
      </c>
      <c r="C28" s="101">
        <f>VLOOKUP($C$8,Inputs!$A$7:$AF$26,Inputs!$Q$1)</f>
        <v>2.7179999999999999E-3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0.08618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12/1/2022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234.57499999999999</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0.24201400000000001</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-2.3300603990000002E-2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3.6254000000000002E-2</v>
      </c>
      <c r="D25" s="100">
        <f>VLOOKUP($D$12,Inputs!$A$26:$AF$26,Inputs!$U$1)</f>
        <v>105</v>
      </c>
      <c r="E25" s="2"/>
      <c r="F25" s="2"/>
      <c r="G25" s="96"/>
      <c r="H25" s="96"/>
      <c r="I25" s="96"/>
      <c r="J25" s="2"/>
      <c r="K25" s="2"/>
    </row>
    <row r="26" spans="2:11" x14ac:dyDescent="0.25">
      <c r="B26" s="12" t="s">
        <v>1</v>
      </c>
      <c r="C26" s="7">
        <f>VLOOKUP($C$8,Inputs!$A$7:$AF$26,Inputs!$V$1)</f>
        <v>9.7410999999999998E-2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0.88901399999999997</v>
      </c>
      <c r="D29" s="100">
        <f>VLOOKUP($D$12,Inputs!$A$26:$AF$26,Inputs!$Y$1)</f>
        <v>65</v>
      </c>
      <c r="E29" s="2"/>
      <c r="F29" s="2"/>
      <c r="G29" s="2"/>
      <c r="H29" s="2"/>
      <c r="I29" s="2"/>
      <c r="J29" s="2"/>
      <c r="K29" s="2"/>
    </row>
    <row r="30" spans="2:11" x14ac:dyDescent="0.25">
      <c r="B30" s="9" t="s">
        <v>91</v>
      </c>
      <c r="C30" s="69">
        <f>VLOOKUP($C$8,Inputs!$A$7:$AF$26,Inputs!$R$1)</f>
        <v>8.6180000000000007E-2</v>
      </c>
      <c r="D30" s="100">
        <f>VLOOKUP($D$12,Inputs!$A$26:$AF$26,Inputs!$R$1)</f>
        <v>92</v>
      </c>
      <c r="E30" s="2"/>
      <c r="F30" s="2"/>
      <c r="G30" s="2"/>
      <c r="H30" s="2"/>
      <c r="I30" s="2"/>
      <c r="J30" s="2"/>
      <c r="K30" s="2"/>
    </row>
    <row r="31" spans="2:11" x14ac:dyDescent="0.25">
      <c r="B31" s="9" t="s">
        <v>126</v>
      </c>
      <c r="C31" s="69">
        <f>VLOOKUP($C$8,Inputs!$A$7:$AF$26,Inputs!$Q$1)</f>
        <v>2.7179999999999999E-3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0.08618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12/1/2022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0.88913600000000004</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-2.3300603990000002E-2</v>
      </c>
      <c r="D18" s="100">
        <f>VLOOKUP($D$12,Inputs!$A$26:$AF$26,Inputs!$T$1)</f>
        <v>85</v>
      </c>
      <c r="E18" s="2"/>
      <c r="F18" s="2"/>
      <c r="G18" s="2"/>
      <c r="H18" s="2"/>
      <c r="I18" s="2"/>
      <c r="J18" s="2"/>
      <c r="K18" s="2"/>
    </row>
    <row r="19" spans="2:11" x14ac:dyDescent="0.25">
      <c r="B19" s="13" t="s">
        <v>12</v>
      </c>
      <c r="C19" s="7">
        <f>VLOOKUP($C$8,Inputs!$A$7:$AF$26,Inputs!$O$1)</f>
        <v>2.9575000000000001E-2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3.6254000000000002E-2</v>
      </c>
      <c r="D21" s="100">
        <f>VLOOKUP($D$12,Inputs!$A$26:$AF$26,Inputs!$U$1)</f>
        <v>105</v>
      </c>
      <c r="E21" s="2"/>
      <c r="F21" s="2"/>
      <c r="G21" s="2"/>
      <c r="H21" s="2"/>
      <c r="I21" s="2"/>
      <c r="J21" s="2"/>
      <c r="K21" s="2"/>
    </row>
    <row r="22" spans="2:11" x14ac:dyDescent="0.25">
      <c r="B22" s="12" t="s">
        <v>1</v>
      </c>
      <c r="C22" s="7">
        <f>VLOOKUP($C$8,Inputs!$A$7:$AF$26,Inputs!$V$1)</f>
        <v>9.7410999999999998E-2</v>
      </c>
      <c r="D22" s="94" t="str">
        <f>VLOOKUP($D$12,Inputs!$A$26:$AF$26,Inputs!$V$1)</f>
        <v>75 &amp; 76</v>
      </c>
      <c r="E22" s="2"/>
      <c r="F22" s="2"/>
      <c r="G22" s="2"/>
      <c r="H22" s="2"/>
      <c r="I22" s="2"/>
      <c r="J22" s="2"/>
      <c r="K22" s="2"/>
    </row>
    <row r="23" spans="2:11" x14ac:dyDescent="0.25">
      <c r="B23" s="12" t="s">
        <v>93</v>
      </c>
      <c r="C23" s="116">
        <f>VLOOKUP($C$8,Inputs!$A$7:$AF$26,Inputs!$W$1)</f>
        <v>-5.4999999999999995E-5</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0.78619099999999997</v>
      </c>
      <c r="D25" s="100">
        <f>VLOOKUP($D$12,Inputs!$A$26:$AF$26,Inputs!$X$1)</f>
        <v>65</v>
      </c>
      <c r="E25" s="2"/>
      <c r="F25" s="2"/>
      <c r="G25" s="2"/>
      <c r="H25" s="2"/>
      <c r="I25" s="2"/>
      <c r="J25" s="2"/>
      <c r="K25" s="2"/>
    </row>
    <row r="26" spans="2:11" x14ac:dyDescent="0.25">
      <c r="B26" s="9" t="s">
        <v>91</v>
      </c>
      <c r="C26" s="69">
        <f>VLOOKUP($C$8,Inputs!$A$7:$AF$26,Inputs!$R$1)</f>
        <v>8.6180000000000007E-2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0.72850499999999996</v>
      </c>
      <c r="D16" s="82" t="str">
        <f>VLOOKUP($C$8,Inputs!$A$7:$AF$26,Inputs!$C$1)</f>
        <v>GSG- App A pg 3</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2.8139999999999998E-2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34</v>
      </c>
      <c r="C25" s="69">
        <f>VLOOKUP($C$8,Inputs!$A$7:$AF$26,Inputs!$X$1)</f>
        <v>0.78619099999999997</v>
      </c>
      <c r="D25" s="100">
        <f>VLOOKUP($D$12,Inputs!$A$26:$AF$26,Inputs!$X$1)</f>
        <v>65</v>
      </c>
    </row>
    <row r="26" spans="2:4" x14ac:dyDescent="0.25">
      <c r="B26" s="9" t="s">
        <v>39</v>
      </c>
      <c r="C26" s="69">
        <f>VLOOKUP($C$8,Inputs!$A$7:$AF$26,Inputs!$Y$1)</f>
        <v>0.88901399999999997</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0.36288799999999999</v>
      </c>
      <c r="D16" s="82" t="str">
        <f>VLOOKUP($C$8,Inputs!$A$7:$AF$26,Inputs!$C$1)</f>
        <v>GSG-LV- App A pg 4</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1.2805E-2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39</v>
      </c>
      <c r="C25" s="69">
        <f>VLOOKUP($C$8,Inputs!$A$7:$AF$26,Inputs!$Y$1)</f>
        <v>0.88901399999999997</v>
      </c>
      <c r="D25" s="100">
        <f>VLOOKUP($D$12,Inputs!$A$26:$AF$26,Inputs!$Y$1)</f>
        <v>65</v>
      </c>
    </row>
    <row r="26" spans="2:4" x14ac:dyDescent="0.25">
      <c r="B26" s="9" t="s">
        <v>91</v>
      </c>
      <c r="C26" s="69">
        <f>VLOOKUP($C$8,Inputs!$A$7:$AF$26,Inputs!$R$1)</f>
        <v>8.6180000000000007E-2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9.6939999999999998E-2</v>
      </c>
      <c r="D16" s="81" t="str">
        <f>VLOOKUP($C$8,Inputs!$A$7:$AF$26,Inputs!$C$1)</f>
        <v>CTS - App  A pg 5</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2.7179999999999999E-3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6.4466999999999997E-2</v>
      </c>
      <c r="D16" s="81" t="str">
        <f>VLOOKUP($C$8,Inputs!$A$7:$AF$26,Inputs!$C$1)</f>
        <v>LVS - App A pg 6</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0.83658399999999999</v>
      </c>
      <c r="D25" s="100">
        <f>VLOOKUP($D$12,Inputs!$A$26:$AF$26,Inputs!$Y$1)</f>
        <v>65</v>
      </c>
    </row>
    <row r="26" spans="2:4" x14ac:dyDescent="0.25">
      <c r="B26" s="9" t="s">
        <v>128</v>
      </c>
      <c r="C26" s="102">
        <f>VLOOKUP($C$8,Inputs!$A$7:$AF$26,Inputs!$Z$1)</f>
        <v>16.4966468125</v>
      </c>
      <c r="D26" s="94" t="str">
        <f>VLOOKUP($D$12,Inputs!$A$26:$AF$26,Inputs!$Z$1)</f>
        <v>LVS Firm - 25</v>
      </c>
    </row>
    <row r="27" spans="2:4" x14ac:dyDescent="0.25">
      <c r="B27" s="9" t="s">
        <v>126</v>
      </c>
      <c r="C27" s="101">
        <f>VLOOKUP($C$8,Inputs!$A$7:$AF$26,Inputs!$Q$1)</f>
        <v>2.7179999999999999E-3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0.73314999999999997</v>
      </c>
      <c r="D26" s="100">
        <f>VLOOKUP($D$12,Inputs!$A$26:$AF$26,Inputs!$Y$1)</f>
        <v>65</v>
      </c>
    </row>
    <row r="27" spans="2:4" x14ac:dyDescent="0.25">
      <c r="B27" s="9" t="s">
        <v>128</v>
      </c>
      <c r="C27" s="102">
        <f>VLOOKUP($C$8,Inputs!$A$7:$AF$26,Inputs!$Z$1)</f>
        <v>8.248323000000001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0.78619099999999997</v>
      </c>
      <c r="D26" s="100">
        <f>VLOOKUP($D$12,Inputs!$A$26:$AF$26,Inputs!$X$1)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12/1/2022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0.13981299999999999</v>
      </c>
      <c r="D16" s="82" t="str">
        <f>VLOOKUP($C$8,Inputs!$A$7:$AF$26,Inputs!$C$1)</f>
        <v>EGS-Com&amp;Ind - App A pg 9</v>
      </c>
    </row>
    <row r="17" spans="2:4" x14ac:dyDescent="0.25">
      <c r="B17" s="9" t="s">
        <v>137</v>
      </c>
      <c r="C17" s="70">
        <f>VLOOKUP($C$8,Inputs!$A$7:$AF$26,Inputs!$J$1)</f>
        <v>0.17180100000000001</v>
      </c>
      <c r="D17" s="82" t="str">
        <f>VLOOKUP($C$8,Inputs!$A$7:$AF$26,Inputs!$C$1)</f>
        <v>EGS-Com&amp;Ind - App A pg 9</v>
      </c>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0.88901399999999997</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2024-01-23T21:45:15Z</dcterms:modified>
</cp:coreProperties>
</file>