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TG\Common\Rates\tkaufmann\aaaRates\Nj\USF\Quarterly Reports pdf\Year 2023 - 2024\"/>
    </mc:Choice>
  </mc:AlternateContent>
  <xr:revisionPtr revIDLastSave="0" documentId="13_ncr:1_{D747ADC2-660E-4C14-A5F8-DF2A933919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" sheetId="29" r:id="rId1"/>
  </sheets>
  <definedNames>
    <definedName name="_xlnm.Print_Titles" localSheetId="0">'2024'!$1:$5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77" i="29" l="1"/>
  <c r="O101" i="29"/>
  <c r="O97" i="29"/>
  <c r="L57" i="29" l="1"/>
  <c r="M57" i="29"/>
  <c r="N57" i="29"/>
  <c r="L56" i="29"/>
  <c r="M56" i="29"/>
  <c r="N56" i="29"/>
  <c r="L25" i="29"/>
  <c r="M25" i="29"/>
  <c r="N25" i="29"/>
  <c r="L24" i="29"/>
  <c r="M24" i="29"/>
  <c r="N24" i="29"/>
  <c r="L75" i="29" l="1"/>
  <c r="M75" i="29"/>
  <c r="N75" i="29"/>
  <c r="L74" i="29"/>
  <c r="M74" i="29"/>
  <c r="N74" i="29"/>
  <c r="O11" i="29"/>
  <c r="F56" i="29"/>
  <c r="K25" i="29" l="1"/>
  <c r="O47" i="29" l="1"/>
  <c r="O46" i="29"/>
  <c r="O45" i="29"/>
  <c r="O44" i="29"/>
  <c r="O43" i="29"/>
  <c r="O42" i="29"/>
  <c r="O41" i="29"/>
  <c r="O40" i="29"/>
  <c r="O39" i="29"/>
  <c r="O38" i="29"/>
  <c r="O37" i="29"/>
  <c r="O36" i="29"/>
  <c r="O35" i="29"/>
  <c r="O34" i="29"/>
  <c r="O33" i="29"/>
  <c r="O32" i="29"/>
  <c r="O31" i="29"/>
  <c r="O30" i="29"/>
  <c r="O29" i="29"/>
  <c r="O28" i="29"/>
  <c r="O6" i="29" l="1"/>
  <c r="O10" i="29"/>
  <c r="O12" i="29"/>
  <c r="O13" i="29"/>
  <c r="O14" i="29"/>
  <c r="O15" i="29"/>
  <c r="O16" i="29"/>
  <c r="O17" i="29"/>
  <c r="O18" i="29"/>
  <c r="O19" i="29"/>
  <c r="O20" i="29"/>
  <c r="O21" i="29"/>
  <c r="O22" i="29"/>
  <c r="O23" i="29"/>
  <c r="C24" i="29"/>
  <c r="D24" i="29"/>
  <c r="E24" i="29"/>
  <c r="F24" i="29"/>
  <c r="G24" i="29"/>
  <c r="H24" i="29"/>
  <c r="I24" i="29"/>
  <c r="J24" i="29"/>
  <c r="K24" i="29"/>
  <c r="C25" i="29"/>
  <c r="D25" i="29"/>
  <c r="E25" i="29"/>
  <c r="F25" i="29"/>
  <c r="G25" i="29"/>
  <c r="H25" i="29"/>
  <c r="I25" i="29"/>
  <c r="J25" i="29"/>
  <c r="C56" i="29"/>
  <c r="D56" i="29"/>
  <c r="E56" i="29"/>
  <c r="G56" i="29"/>
  <c r="H56" i="29"/>
  <c r="I56" i="29"/>
  <c r="J56" i="29"/>
  <c r="K56" i="29"/>
  <c r="C57" i="29"/>
  <c r="D57" i="29"/>
  <c r="E57" i="29"/>
  <c r="F57" i="29"/>
  <c r="G57" i="29"/>
  <c r="H57" i="29"/>
  <c r="I57" i="29"/>
  <c r="J57" i="29"/>
  <c r="K57" i="29"/>
  <c r="O62" i="29"/>
  <c r="O63" i="29"/>
  <c r="O64" i="29"/>
  <c r="O65" i="29"/>
  <c r="O66" i="29"/>
  <c r="O67" i="29"/>
  <c r="O68" i="29"/>
  <c r="O69" i="29"/>
  <c r="O70" i="29"/>
  <c r="O71" i="29"/>
  <c r="O72" i="29"/>
  <c r="O73" i="29"/>
  <c r="C74" i="29"/>
  <c r="D74" i="29"/>
  <c r="E74" i="29"/>
  <c r="F74" i="29"/>
  <c r="G74" i="29"/>
  <c r="H74" i="29"/>
  <c r="I74" i="29"/>
  <c r="J74" i="29"/>
  <c r="K74" i="29"/>
  <c r="C75" i="29"/>
  <c r="D75" i="29"/>
  <c r="E75" i="29"/>
  <c r="F75" i="29"/>
  <c r="G75" i="29"/>
  <c r="H75" i="29"/>
  <c r="I75" i="29"/>
  <c r="J75" i="29"/>
  <c r="K75" i="29"/>
  <c r="O81" i="29"/>
  <c r="O82" i="29"/>
  <c r="O83" i="29"/>
  <c r="O84" i="29"/>
  <c r="O85" i="29"/>
  <c r="O86" i="29"/>
  <c r="O90" i="29"/>
  <c r="O91" i="29"/>
  <c r="O92" i="29"/>
  <c r="O93" i="29"/>
  <c r="O94" i="29"/>
  <c r="O95" i="29"/>
  <c r="O99" i="29"/>
  <c r="O103" i="29"/>
  <c r="O57" i="29" l="1"/>
  <c r="O75" i="29"/>
  <c r="O74" i="29"/>
  <c r="O56" i="29"/>
  <c r="O25" i="29"/>
  <c r="O24" i="29"/>
</calcChain>
</file>

<file path=xl/sharedStrings.xml><?xml version="1.0" encoding="utf-8"?>
<sst xmlns="http://schemas.openxmlformats.org/spreadsheetml/2006/main" count="79" uniqueCount="52">
  <si>
    <t xml:space="preserve">Number of USF customers </t>
  </si>
  <si>
    <t>total</t>
  </si>
  <si>
    <t>Total</t>
  </si>
  <si>
    <t>Number of participants terminated for nonpayment</t>
  </si>
  <si>
    <t xml:space="preserve">Distribution of share of retail bill paid from all sources </t>
  </si>
  <si>
    <t>Distribution of share of customer responsibility paid</t>
  </si>
  <si>
    <t xml:space="preserve">Number of USF customers participating in Comfort Partners </t>
  </si>
  <si>
    <t xml:space="preserve"># Customers </t>
  </si>
  <si>
    <t>Distribution of full retail bills-dollars</t>
  </si>
  <si>
    <t>$26 to 50</t>
  </si>
  <si>
    <t>$51 to $75</t>
  </si>
  <si>
    <t>$76 to 100</t>
  </si>
  <si>
    <t>$101 to $125</t>
  </si>
  <si>
    <t>$126 to $150</t>
  </si>
  <si>
    <t>$51 to $100</t>
  </si>
  <si>
    <t>$101 to $150</t>
  </si>
  <si>
    <t>$151 to $200</t>
  </si>
  <si>
    <t># Customers</t>
  </si>
  <si>
    <t># of Customers</t>
  </si>
  <si>
    <t>$201 to $300</t>
  </si>
  <si>
    <t>$301 to $400</t>
  </si>
  <si>
    <t>$401 to $500</t>
  </si>
  <si>
    <t>$1001 to $2001</t>
  </si>
  <si>
    <t>$2001 to $3000</t>
  </si>
  <si>
    <t>$3001 to $4000</t>
  </si>
  <si>
    <t>$4001 to $5000</t>
  </si>
  <si>
    <t>greater than $150</t>
  </si>
  <si>
    <t>greater than 5000</t>
  </si>
  <si>
    <t>201 to 250</t>
  </si>
  <si>
    <t>250 plus</t>
  </si>
  <si>
    <t>0 to 25 %</t>
  </si>
  <si>
    <t>26% to 50%</t>
  </si>
  <si>
    <t>51% to 75%</t>
  </si>
  <si>
    <t>76% - 90%</t>
  </si>
  <si>
    <t>91% to 100%</t>
  </si>
  <si>
    <t>more than 100%</t>
  </si>
  <si>
    <t>$501 to $1000</t>
  </si>
  <si>
    <t>Program Administration Costs</t>
  </si>
  <si>
    <t>(Active @ Month End)</t>
  </si>
  <si>
    <t>Amount and distribution of Monthly USF benefits</t>
  </si>
  <si>
    <t xml:space="preserve"> </t>
  </si>
  <si>
    <t>Total dollars</t>
  </si>
  <si>
    <t>Amount and distribution of Arrearage Forgiveness- dollars (Granted Quarterly)</t>
  </si>
  <si>
    <t>ELIZABETHTOWN GAS COMPANY</t>
  </si>
  <si>
    <t>Utility USF Report</t>
  </si>
  <si>
    <t>Number of USF customers participating in Fresh Start</t>
  </si>
  <si>
    <t>Fresh Start dollars potentially forgivable</t>
  </si>
  <si>
    <t>$0 to $25</t>
  </si>
  <si>
    <t>Notes:   Item 2 - Q1 data updated and corrected June 2024.  Adjusted the starting amount from $5 to $0 and updated associated customers to remain consistent across all categories.</t>
  </si>
  <si>
    <t xml:space="preserve"> Item 3 - Q2 data updated and corrected June 2024. </t>
  </si>
  <si>
    <t>Average Customers</t>
  </si>
  <si>
    <t>$0 to $50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</si>
</sst>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mmmm\-yy"/>
    <numFmt numFmtId="167" formatCode="&quot;$&quot;#,##0"/>
    <numFmt numFmtId="168" formatCode="&quot;$&quot;#,##0.00_);\(&quot;$&quot;#,##0.00\);&quot;$ -&quot;"/>
  </numFmts>
  <fonts count="6" x14ac:knownFonts="1">
    <font>
      <sz val="10"/>
      <name val="Arial"/>
    </font>
    <font>
      <sz val="1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9">
    <xf numFmtId="0" fontId="0" fillId="0" borderId="0" xfId="0"/>
    <xf numFmtId="164" fontId="5" fillId="0" borderId="0" xfId="1" applyNumberFormat="1" applyFont="1" applyFill="1"/>
    <xf numFmtId="164" fontId="4" fillId="0" borderId="0" xfId="1" applyNumberFormat="1" applyFont="1" applyFill="1" applyAlignment="1">
      <alignment horizontal="right"/>
    </xf>
    <xf numFmtId="164" fontId="4" fillId="0" borderId="0" xfId="1" applyNumberFormat="1" applyFont="1" applyFill="1"/>
    <xf numFmtId="165" fontId="4" fillId="0" borderId="0" xfId="2" applyNumberFormat="1" applyFont="1" applyFill="1" applyAlignment="1">
      <alignment horizontal="right"/>
    </xf>
    <xf numFmtId="9" fontId="4" fillId="0" borderId="0" xfId="3" applyFont="1" applyFill="1" applyAlignment="1">
      <alignment horizontal="right"/>
    </xf>
    <xf numFmtId="164" fontId="4" fillId="0" borderId="0" xfId="1" applyNumberFormat="1" applyFont="1"/>
    <xf numFmtId="164" fontId="4" fillId="0" borderId="0" xfId="1" applyNumberFormat="1" applyFont="1" applyAlignment="1">
      <alignment horizontal="right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17" fontId="5" fillId="0" borderId="0" xfId="0" applyNumberFormat="1" applyFont="1"/>
    <xf numFmtId="0" fontId="5" fillId="0" borderId="0" xfId="0" applyFont="1" applyAlignment="1">
      <alignment horizontal="right"/>
    </xf>
    <xf numFmtId="166" fontId="5" fillId="0" borderId="0" xfId="0" applyNumberFormat="1" applyFont="1"/>
    <xf numFmtId="164" fontId="5" fillId="0" borderId="0" xfId="0" applyNumberFormat="1" applyFont="1"/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167" fontId="4" fillId="0" borderId="0" xfId="2" applyNumberFormat="1" applyFont="1" applyFill="1" applyAlignment="1">
      <alignment horizontal="right"/>
    </xf>
    <xf numFmtId="167" fontId="4" fillId="0" borderId="0" xfId="2" applyNumberFormat="1" applyFont="1" applyAlignment="1">
      <alignment horizontal="right"/>
    </xf>
    <xf numFmtId="167" fontId="5" fillId="0" borderId="0" xfId="2" applyNumberFormat="1" applyFont="1" applyFill="1"/>
    <xf numFmtId="0" fontId="3" fillId="0" borderId="0" xfId="0" applyFont="1" applyAlignment="1">
      <alignment horizontal="right" vertical="center"/>
    </xf>
    <xf numFmtId="167" fontId="5" fillId="0" borderId="0" xfId="0" applyNumberFormat="1" applyFont="1"/>
    <xf numFmtId="43" fontId="4" fillId="0" borderId="0" xfId="0" applyNumberFormat="1" applyFont="1"/>
    <xf numFmtId="43" fontId="5" fillId="0" borderId="0" xfId="0" applyNumberFormat="1" applyFont="1"/>
    <xf numFmtId="168" fontId="5" fillId="0" borderId="0" xfId="2" applyNumberFormat="1" applyFont="1" applyFill="1"/>
    <xf numFmtId="44" fontId="5" fillId="0" borderId="0" xfId="0" applyNumberFormat="1" applyFont="1"/>
    <xf numFmtId="44" fontId="5" fillId="0" borderId="0" xfId="0" applyNumberFormat="1" applyFont="1" applyAlignment="1">
      <alignment horizontal="center"/>
    </xf>
    <xf numFmtId="165" fontId="5" fillId="0" borderId="0" xfId="2" applyNumberFormat="1" applyFont="1" applyFill="1" applyAlignment="1">
      <alignment horizontal="right" vertical="center"/>
    </xf>
    <xf numFmtId="164" fontId="5" fillId="0" borderId="0" xfId="1" applyNumberFormat="1" applyFont="1" applyFill="1" applyAlignment="1">
      <alignment horizontal="righ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/>
    <xf numFmtId="168" fontId="4" fillId="0" borderId="0" xfId="2" applyNumberFormat="1" applyFont="1" applyFill="1"/>
    <xf numFmtId="0" fontId="4" fillId="0" borderId="0" xfId="0" applyFont="1" applyAlignment="1">
      <alignment horizontal="left" vertical="center"/>
    </xf>
    <xf numFmtId="167" fontId="4" fillId="0" borderId="0" xfId="0" applyNumberFormat="1" applyFont="1" applyAlignment="1"/>
    <xf numFmtId="168" fontId="4" fillId="0" borderId="0" xfId="2" applyNumberFormat="1" applyFont="1" applyFill="1" applyAlignment="1">
      <alignment horizontal="right"/>
    </xf>
  </cellXfs>
  <cellStyles count="5">
    <cellStyle name="Comma" xfId="1" builtinId="3"/>
    <cellStyle name="Currency" xfId="2" builtinId="4"/>
    <cellStyle name="Normal" xfId="0" builtinId="0"/>
    <cellStyle name="Normal 2" xfId="4" xr:uid="{00000000-0005-0000-0000-000003000000}"/>
    <cellStyle name="Percent" xfId="3" builtinId="5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6C3BDB-323D-47F7-A1C1-54398D2DF4B8}">
  <sheetPr>
    <pageSetUpPr fitToPage="1"/>
  </sheetPr>
  <dimension ref="A1:O113"/>
  <sheetViews>
    <sheetView tabSelected="1" topLeftCell="B51" zoomScale="110" zoomScaleNormal="110" workbookViewId="0">
      <selection activeCell="O105" sqref="O105"/>
    </sheetView>
  </sheetViews>
  <sheetFormatPr defaultColWidth="9.140625" defaultRowHeight="11.25" x14ac:dyDescent="0.2"/>
  <cols>
    <col min="1" max="1" width="2.5703125" style="8" bestFit="1" customWidth="1"/>
    <col min="2" max="2" width="38.5703125" style="8" bestFit="1" customWidth="1"/>
    <col min="3" max="3" width="11.7109375" style="12" customWidth="1"/>
    <col min="4" max="4" width="11.85546875" style="12" customWidth="1"/>
    <col min="5" max="5" width="12.85546875" style="12" bestFit="1" customWidth="1"/>
    <col min="6" max="6" width="13.28515625" style="12" customWidth="1"/>
    <col min="7" max="8" width="12.140625" style="12" customWidth="1"/>
    <col min="9" max="11" width="12" style="12" bestFit="1" customWidth="1"/>
    <col min="12" max="12" width="10.7109375" style="12" customWidth="1"/>
    <col min="13" max="13" width="10.7109375" style="12" bestFit="1" customWidth="1"/>
    <col min="14" max="14" width="10.85546875" style="12" customWidth="1"/>
    <col min="15" max="15" width="15.42578125" style="11" customWidth="1"/>
    <col min="16" max="16384" width="9.140625" style="12"/>
  </cols>
  <sheetData>
    <row r="1" spans="1:15" x14ac:dyDescent="0.2">
      <c r="B1" s="9"/>
      <c r="C1" s="10"/>
      <c r="D1" s="10"/>
      <c r="E1" s="10"/>
      <c r="F1" s="10"/>
      <c r="G1" s="10" t="s">
        <v>43</v>
      </c>
      <c r="H1" s="10"/>
      <c r="I1" s="10"/>
      <c r="J1" s="10"/>
      <c r="K1" s="10"/>
      <c r="L1" s="10"/>
      <c r="M1" s="10"/>
      <c r="N1" s="10"/>
    </row>
    <row r="2" spans="1:15" x14ac:dyDescent="0.2">
      <c r="B2" s="9"/>
      <c r="C2" s="10"/>
      <c r="D2" s="10"/>
      <c r="E2" s="10"/>
      <c r="F2" s="10"/>
      <c r="G2" s="10" t="s">
        <v>44</v>
      </c>
      <c r="H2" s="10"/>
      <c r="I2" s="10"/>
      <c r="J2" s="10"/>
      <c r="K2" s="10"/>
      <c r="L2" s="10"/>
      <c r="M2" s="10"/>
      <c r="N2" s="10"/>
    </row>
    <row r="3" spans="1:15" x14ac:dyDescent="0.2">
      <c r="A3" s="9"/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5" s="11" customFormat="1" x14ac:dyDescent="0.2">
      <c r="A4" s="13"/>
      <c r="B4" s="13"/>
      <c r="C4" s="14">
        <v>45200</v>
      </c>
      <c r="D4" s="14">
        <v>45231</v>
      </c>
      <c r="E4" s="14">
        <v>45261</v>
      </c>
      <c r="F4" s="14">
        <v>45292</v>
      </c>
      <c r="G4" s="14">
        <v>45323</v>
      </c>
      <c r="H4" s="14">
        <v>45352</v>
      </c>
      <c r="I4" s="14">
        <v>45383</v>
      </c>
      <c r="J4" s="14">
        <v>45413</v>
      </c>
      <c r="K4" s="14">
        <v>45444</v>
      </c>
      <c r="L4" s="14">
        <v>45474</v>
      </c>
      <c r="M4" s="14">
        <v>45505</v>
      </c>
      <c r="N4" s="14">
        <v>45536</v>
      </c>
      <c r="O4" s="15" t="s">
        <v>41</v>
      </c>
    </row>
    <row r="5" spans="1:15" s="11" customFormat="1" x14ac:dyDescent="0.2">
      <c r="A5" s="13"/>
      <c r="B5" s="13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5" t="s">
        <v>50</v>
      </c>
    </row>
    <row r="6" spans="1:15" x14ac:dyDescent="0.2">
      <c r="A6" s="8">
        <v>1</v>
      </c>
      <c r="B6" s="8" t="s">
        <v>0</v>
      </c>
      <c r="C6" s="3">
        <v>17259</v>
      </c>
      <c r="D6" s="3">
        <v>13015</v>
      </c>
      <c r="E6" s="3">
        <v>12627</v>
      </c>
      <c r="F6" s="3">
        <v>12290</v>
      </c>
      <c r="G6" s="3">
        <v>11879</v>
      </c>
      <c r="H6" s="3">
        <v>11742</v>
      </c>
      <c r="I6" s="3">
        <v>11526</v>
      </c>
      <c r="J6" s="3">
        <v>11289</v>
      </c>
      <c r="K6" s="3">
        <v>11385</v>
      </c>
      <c r="L6" s="6">
        <v>11635</v>
      </c>
      <c r="M6" s="6">
        <v>12838</v>
      </c>
      <c r="N6" s="6">
        <v>13265</v>
      </c>
      <c r="O6" s="17">
        <f>SUM(C6:N6)/COUNT(C6:N6)</f>
        <v>12562.5</v>
      </c>
    </row>
    <row r="7" spans="1:15" x14ac:dyDescent="0.2">
      <c r="B7" s="8" t="s">
        <v>38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5" x14ac:dyDescent="0.2">
      <c r="A8" s="8">
        <v>2</v>
      </c>
      <c r="B8" s="18" t="s">
        <v>39</v>
      </c>
    </row>
    <row r="9" spans="1:15" x14ac:dyDescent="0.2">
      <c r="B9" s="18" t="s">
        <v>7</v>
      </c>
    </row>
    <row r="10" spans="1:15" x14ac:dyDescent="0.2">
      <c r="B10" s="19" t="s">
        <v>47</v>
      </c>
      <c r="C10" s="20">
        <v>68660.349999999948</v>
      </c>
      <c r="D10" s="20">
        <v>64217.779999999897</v>
      </c>
      <c r="E10" s="20">
        <v>62779.97999999993</v>
      </c>
      <c r="F10" s="20">
        <v>60820.429999999935</v>
      </c>
      <c r="G10" s="20">
        <v>60372.769999999939</v>
      </c>
      <c r="H10" s="20">
        <v>58727.479999999894</v>
      </c>
      <c r="I10" s="20">
        <v>59216.589999999902</v>
      </c>
      <c r="J10" s="20">
        <v>57484.239999999903</v>
      </c>
      <c r="K10" s="20">
        <v>56673.169999999947</v>
      </c>
      <c r="L10" s="21">
        <v>59973</v>
      </c>
      <c r="M10" s="21">
        <v>61336</v>
      </c>
      <c r="N10" s="21">
        <v>71648</v>
      </c>
      <c r="O10" s="22">
        <f>SUM(C10:N10)</f>
        <v>741909.78999999934</v>
      </c>
    </row>
    <row r="11" spans="1:15" x14ac:dyDescent="0.2">
      <c r="C11" s="2">
        <v>10783</v>
      </c>
      <c r="D11" s="2">
        <v>10060</v>
      </c>
      <c r="E11" s="2">
        <v>9724</v>
      </c>
      <c r="F11" s="2">
        <v>9528</v>
      </c>
      <c r="G11" s="2">
        <v>9296</v>
      </c>
      <c r="H11" s="2">
        <v>9120</v>
      </c>
      <c r="I11" s="2">
        <v>9076</v>
      </c>
      <c r="J11" s="2">
        <v>8844</v>
      </c>
      <c r="K11" s="2">
        <v>8826</v>
      </c>
      <c r="L11" s="7">
        <v>9012</v>
      </c>
      <c r="M11" s="7">
        <v>9229</v>
      </c>
      <c r="N11" s="7">
        <v>10893</v>
      </c>
      <c r="O11" s="17">
        <f>SUM(C11:N11)/COUNT(C11:N11)</f>
        <v>9532.5833333333339</v>
      </c>
    </row>
    <row r="12" spans="1:15" x14ac:dyDescent="0.2">
      <c r="B12" s="19" t="s">
        <v>9</v>
      </c>
      <c r="C12" s="20">
        <v>50215.78999999995</v>
      </c>
      <c r="D12" s="20">
        <v>51898.009999999893</v>
      </c>
      <c r="E12" s="20">
        <v>49424.049999999916</v>
      </c>
      <c r="F12" s="20">
        <v>46979.109999999935</v>
      </c>
      <c r="G12" s="20">
        <v>46129.339999999982</v>
      </c>
      <c r="H12" s="20">
        <v>44030.769999999982</v>
      </c>
      <c r="I12" s="20">
        <v>42560.229999999967</v>
      </c>
      <c r="J12" s="20">
        <v>40566.229999999974</v>
      </c>
      <c r="K12" s="20">
        <v>38191.410000000003</v>
      </c>
      <c r="L12" s="21">
        <v>38805</v>
      </c>
      <c r="M12" s="21">
        <v>38501</v>
      </c>
      <c r="N12" s="21">
        <v>40296</v>
      </c>
      <c r="O12" s="22">
        <f>SUM(C12:N12)</f>
        <v>527596.93999999959</v>
      </c>
    </row>
    <row r="13" spans="1:15" x14ac:dyDescent="0.2">
      <c r="C13" s="2">
        <v>1359</v>
      </c>
      <c r="D13" s="2">
        <v>1392</v>
      </c>
      <c r="E13" s="2">
        <v>1327</v>
      </c>
      <c r="F13" s="2">
        <v>1262</v>
      </c>
      <c r="G13" s="2">
        <v>1241</v>
      </c>
      <c r="H13" s="2">
        <v>1189</v>
      </c>
      <c r="I13" s="2">
        <v>1151</v>
      </c>
      <c r="J13" s="2">
        <v>1098</v>
      </c>
      <c r="K13" s="2">
        <v>1038</v>
      </c>
      <c r="L13" s="7">
        <v>1084</v>
      </c>
      <c r="M13" s="7">
        <v>1077</v>
      </c>
      <c r="N13" s="7">
        <v>1132</v>
      </c>
      <c r="O13" s="17">
        <f>SUM(C13:N13)/COUNT(C13:N13)</f>
        <v>1195.8333333333333</v>
      </c>
    </row>
    <row r="14" spans="1:15" x14ac:dyDescent="0.2">
      <c r="B14" s="19" t="s">
        <v>10</v>
      </c>
      <c r="C14" s="20">
        <v>38445.390000000058</v>
      </c>
      <c r="D14" s="20">
        <v>44263.179999999978</v>
      </c>
      <c r="E14" s="20">
        <v>42844.12999999999</v>
      </c>
      <c r="F14" s="20">
        <v>40339.979999999996</v>
      </c>
      <c r="G14" s="20">
        <v>38255.179999999957</v>
      </c>
      <c r="H14" s="20">
        <v>36486.51</v>
      </c>
      <c r="I14" s="20">
        <v>34844.979999999989</v>
      </c>
      <c r="J14" s="20">
        <v>32045.819999999996</v>
      </c>
      <c r="K14" s="20">
        <v>30582.019999999997</v>
      </c>
      <c r="L14" s="21">
        <v>29785</v>
      </c>
      <c r="M14" s="21">
        <v>28615</v>
      </c>
      <c r="N14" s="21">
        <v>28123</v>
      </c>
      <c r="O14" s="22">
        <f>SUM(C14:N14)</f>
        <v>424630.19</v>
      </c>
    </row>
    <row r="15" spans="1:15" x14ac:dyDescent="0.2">
      <c r="C15" s="2">
        <v>620</v>
      </c>
      <c r="D15" s="2">
        <v>713</v>
      </c>
      <c r="E15" s="2">
        <v>691</v>
      </c>
      <c r="F15" s="2">
        <v>651</v>
      </c>
      <c r="G15" s="2">
        <v>617</v>
      </c>
      <c r="H15" s="2">
        <v>588</v>
      </c>
      <c r="I15" s="2">
        <v>562</v>
      </c>
      <c r="J15" s="2">
        <v>517</v>
      </c>
      <c r="K15" s="2">
        <v>494</v>
      </c>
      <c r="L15" s="7">
        <v>487</v>
      </c>
      <c r="M15" s="7">
        <v>468</v>
      </c>
      <c r="N15" s="7">
        <v>460</v>
      </c>
      <c r="O15" s="17">
        <f>SUM(C15:N15)/COUNT(C15:N15)</f>
        <v>572.33333333333337</v>
      </c>
    </row>
    <row r="16" spans="1:15" x14ac:dyDescent="0.2">
      <c r="B16" s="19" t="s">
        <v>11</v>
      </c>
      <c r="C16" s="20">
        <v>21086.569999999996</v>
      </c>
      <c r="D16" s="20">
        <v>26274.409999999985</v>
      </c>
      <c r="E16" s="20">
        <v>25555.499999999989</v>
      </c>
      <c r="F16" s="20">
        <v>24632.789999999986</v>
      </c>
      <c r="G16" s="20">
        <v>23605.479999999985</v>
      </c>
      <c r="H16" s="20">
        <v>22309.020000000008</v>
      </c>
      <c r="I16" s="20">
        <v>20814.039999999986</v>
      </c>
      <c r="J16" s="20">
        <v>17409.719999999998</v>
      </c>
      <c r="K16" s="20">
        <v>16551.87</v>
      </c>
      <c r="L16" s="21">
        <v>16472</v>
      </c>
      <c r="M16" s="21">
        <v>16052</v>
      </c>
      <c r="N16" s="21">
        <v>16649</v>
      </c>
      <c r="O16" s="22">
        <f>SUM(C16:N16)</f>
        <v>247412.39999999994</v>
      </c>
    </row>
    <row r="17" spans="1:15" x14ac:dyDescent="0.2">
      <c r="C17" s="2">
        <v>245</v>
      </c>
      <c r="D17" s="2">
        <v>306</v>
      </c>
      <c r="E17" s="2">
        <v>297</v>
      </c>
      <c r="F17" s="2">
        <v>286</v>
      </c>
      <c r="G17" s="2">
        <v>274</v>
      </c>
      <c r="H17" s="2">
        <v>259</v>
      </c>
      <c r="I17" s="2">
        <v>241</v>
      </c>
      <c r="J17" s="2">
        <v>202</v>
      </c>
      <c r="K17" s="2">
        <v>192</v>
      </c>
      <c r="L17" s="7">
        <v>193</v>
      </c>
      <c r="M17" s="7">
        <v>188</v>
      </c>
      <c r="N17" s="7">
        <v>195</v>
      </c>
      <c r="O17" s="17">
        <f>SUM(C17:N17)/COUNT(C17:N17)</f>
        <v>239.83333333333334</v>
      </c>
    </row>
    <row r="18" spans="1:15" x14ac:dyDescent="0.2">
      <c r="B18" s="19" t="s">
        <v>12</v>
      </c>
      <c r="C18" s="20">
        <v>9090.7300000000014</v>
      </c>
      <c r="D18" s="20">
        <v>11714.66</v>
      </c>
      <c r="E18" s="20">
        <v>10825.63</v>
      </c>
      <c r="F18" s="20">
        <v>10182.309999999998</v>
      </c>
      <c r="G18" s="20">
        <v>9749.6200000000026</v>
      </c>
      <c r="H18" s="20">
        <v>9299.7900000000045</v>
      </c>
      <c r="I18" s="20">
        <v>8920.9999999999982</v>
      </c>
      <c r="J18" s="20">
        <v>8334.8599999999988</v>
      </c>
      <c r="K18" s="20">
        <v>7890.42</v>
      </c>
      <c r="L18" s="21">
        <v>7725</v>
      </c>
      <c r="M18" s="21">
        <v>6855</v>
      </c>
      <c r="N18" s="21">
        <v>6753</v>
      </c>
      <c r="O18" s="22">
        <f>SUM(C18:N18)</f>
        <v>107342.02</v>
      </c>
    </row>
    <row r="19" spans="1:15" x14ac:dyDescent="0.2">
      <c r="C19" s="2">
        <v>82</v>
      </c>
      <c r="D19" s="2">
        <v>105</v>
      </c>
      <c r="E19" s="2">
        <v>97</v>
      </c>
      <c r="F19" s="2">
        <v>91</v>
      </c>
      <c r="G19" s="2">
        <v>87</v>
      </c>
      <c r="H19" s="2">
        <v>83</v>
      </c>
      <c r="I19" s="2">
        <v>80</v>
      </c>
      <c r="J19" s="2">
        <v>75</v>
      </c>
      <c r="K19" s="2">
        <v>71</v>
      </c>
      <c r="L19" s="7">
        <v>70</v>
      </c>
      <c r="M19" s="7">
        <v>62</v>
      </c>
      <c r="N19" s="7">
        <v>61</v>
      </c>
      <c r="O19" s="17">
        <f>SUM(C19:N19)/COUNT(C19:N19)</f>
        <v>80.333333333333329</v>
      </c>
    </row>
    <row r="20" spans="1:15" x14ac:dyDescent="0.2">
      <c r="B20" s="19" t="s">
        <v>13</v>
      </c>
      <c r="C20" s="20">
        <v>3711.7600000000007</v>
      </c>
      <c r="D20" s="20">
        <v>5316.9800000000005</v>
      </c>
      <c r="E20" s="20">
        <v>5038.13</v>
      </c>
      <c r="F20" s="20">
        <v>4909.8900000000003</v>
      </c>
      <c r="G20" s="20">
        <v>4909.8900000000003</v>
      </c>
      <c r="H20" s="20">
        <v>4490.54</v>
      </c>
      <c r="I20" s="20">
        <v>4214.8600000000006</v>
      </c>
      <c r="J20" s="20">
        <v>3914.0200000000009</v>
      </c>
      <c r="K20" s="20">
        <v>3653.8100000000004</v>
      </c>
      <c r="L20" s="21">
        <v>3770</v>
      </c>
      <c r="M20" s="21">
        <v>3491</v>
      </c>
      <c r="N20" s="21">
        <v>3238</v>
      </c>
      <c r="O20" s="22">
        <f>SUM(C20:N20)</f>
        <v>50658.880000000005</v>
      </c>
    </row>
    <row r="21" spans="1:15" x14ac:dyDescent="0.2">
      <c r="C21" s="2">
        <v>27</v>
      </c>
      <c r="D21" s="2">
        <v>39</v>
      </c>
      <c r="E21" s="2">
        <v>37</v>
      </c>
      <c r="F21" s="2">
        <v>36</v>
      </c>
      <c r="G21" s="2">
        <v>36</v>
      </c>
      <c r="H21" s="2">
        <v>33</v>
      </c>
      <c r="I21" s="2">
        <v>31</v>
      </c>
      <c r="J21" s="2">
        <v>29</v>
      </c>
      <c r="K21" s="2">
        <v>27</v>
      </c>
      <c r="L21" s="7">
        <v>28</v>
      </c>
      <c r="M21" s="7">
        <v>26</v>
      </c>
      <c r="N21" s="7">
        <v>24</v>
      </c>
      <c r="O21" s="17">
        <f>SUM(C21:N21)/COUNT(C21:N21)</f>
        <v>31.083333333333332</v>
      </c>
    </row>
    <row r="22" spans="1:15" x14ac:dyDescent="0.2">
      <c r="B22" s="19" t="s">
        <v>26</v>
      </c>
      <c r="C22" s="20">
        <v>2380</v>
      </c>
      <c r="D22" s="20">
        <v>6806</v>
      </c>
      <c r="E22" s="20">
        <v>7675.94</v>
      </c>
      <c r="F22" s="20">
        <v>6598.74</v>
      </c>
      <c r="G22" s="20">
        <v>6446.34</v>
      </c>
      <c r="H22" s="20">
        <v>6446.340000000002</v>
      </c>
      <c r="I22" s="20">
        <v>9403.2900000000009</v>
      </c>
      <c r="J22" s="20">
        <v>6114.7</v>
      </c>
      <c r="K22" s="20">
        <v>5430.38</v>
      </c>
      <c r="L22" s="21">
        <v>5512</v>
      </c>
      <c r="M22" s="21">
        <v>5162</v>
      </c>
      <c r="N22" s="21">
        <v>4562</v>
      </c>
      <c r="O22" s="22">
        <f>SUM(C22:N22)</f>
        <v>72537.73</v>
      </c>
    </row>
    <row r="23" spans="1:15" x14ac:dyDescent="0.2">
      <c r="C23" s="2">
        <v>14</v>
      </c>
      <c r="D23" s="2">
        <v>40</v>
      </c>
      <c r="E23" s="2">
        <v>43</v>
      </c>
      <c r="F23" s="2">
        <v>39</v>
      </c>
      <c r="G23" s="2">
        <v>38</v>
      </c>
      <c r="H23" s="2">
        <v>38</v>
      </c>
      <c r="I23" s="2">
        <v>43</v>
      </c>
      <c r="J23" s="2">
        <v>36</v>
      </c>
      <c r="K23" s="2">
        <v>32</v>
      </c>
      <c r="L23" s="7">
        <v>32</v>
      </c>
      <c r="M23" s="7">
        <v>30</v>
      </c>
      <c r="N23" s="7">
        <v>27</v>
      </c>
      <c r="O23" s="17">
        <f>SUM(C23:N23)/COUNT(C23:N23)</f>
        <v>34.333333333333336</v>
      </c>
    </row>
    <row r="24" spans="1:15" x14ac:dyDescent="0.2">
      <c r="B24" s="23" t="s">
        <v>1</v>
      </c>
      <c r="C24" s="24">
        <f t="shared" ref="C24:N24" si="0">C10+C12+C14+C16+C18+C20+C22</f>
        <v>193590.59</v>
      </c>
      <c r="D24" s="24">
        <f t="shared" si="0"/>
        <v>210491.01999999976</v>
      </c>
      <c r="E24" s="24">
        <f t="shared" si="0"/>
        <v>204143.35999999987</v>
      </c>
      <c r="F24" s="24">
        <f t="shared" si="0"/>
        <v>194463.24999999983</v>
      </c>
      <c r="G24" s="24">
        <f t="shared" si="0"/>
        <v>189468.61999999988</v>
      </c>
      <c r="H24" s="24">
        <f t="shared" si="0"/>
        <v>181790.44999999992</v>
      </c>
      <c r="I24" s="24">
        <f t="shared" si="0"/>
        <v>179974.98999999985</v>
      </c>
      <c r="J24" s="24">
        <f t="shared" si="0"/>
        <v>165869.58999999985</v>
      </c>
      <c r="K24" s="24">
        <f t="shared" si="0"/>
        <v>158973.07999999996</v>
      </c>
      <c r="L24" s="24">
        <f t="shared" si="0"/>
        <v>162042</v>
      </c>
      <c r="M24" s="24">
        <f t="shared" si="0"/>
        <v>160012</v>
      </c>
      <c r="N24" s="24">
        <f t="shared" si="0"/>
        <v>171269</v>
      </c>
      <c r="O24" s="22">
        <f>SUM(C24:N24)</f>
        <v>2172087.9499999988</v>
      </c>
    </row>
    <row r="25" spans="1:15" x14ac:dyDescent="0.2">
      <c r="C25" s="1">
        <f t="shared" ref="C25:J25" si="1">C11+C13+C15+C17+C19+C21+C23</f>
        <v>13130</v>
      </c>
      <c r="D25" s="1">
        <f t="shared" si="1"/>
        <v>12655</v>
      </c>
      <c r="E25" s="1">
        <f t="shared" si="1"/>
        <v>12216</v>
      </c>
      <c r="F25" s="1">
        <f t="shared" si="1"/>
        <v>11893</v>
      </c>
      <c r="G25" s="1">
        <f t="shared" si="1"/>
        <v>11589</v>
      </c>
      <c r="H25" s="1">
        <f t="shared" si="1"/>
        <v>11310</v>
      </c>
      <c r="I25" s="1">
        <f t="shared" si="1"/>
        <v>11184</v>
      </c>
      <c r="J25" s="1">
        <f t="shared" si="1"/>
        <v>10801</v>
      </c>
      <c r="K25" s="1">
        <f>K11+K13+K15+K17+K19+K21+K23</f>
        <v>10680</v>
      </c>
      <c r="L25" s="1">
        <f t="shared" ref="L25:N25" si="2">L11+L13+L15+L17+L19+L21+L23</f>
        <v>10906</v>
      </c>
      <c r="M25" s="1">
        <f t="shared" si="2"/>
        <v>11080</v>
      </c>
      <c r="N25" s="1">
        <f t="shared" si="2"/>
        <v>12792</v>
      </c>
      <c r="O25" s="17">
        <f>SUM(C25:N25)/COUNT(C25:N25)</f>
        <v>11686.333333333334</v>
      </c>
    </row>
    <row r="26" spans="1:15" ht="22.5" x14ac:dyDescent="0.2">
      <c r="A26" s="8">
        <v>3</v>
      </c>
      <c r="B26" s="18" t="s">
        <v>42</v>
      </c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6" t="s">
        <v>40</v>
      </c>
    </row>
    <row r="27" spans="1:15" x14ac:dyDescent="0.2">
      <c r="B27" s="18" t="s">
        <v>7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17" t="s">
        <v>40</v>
      </c>
    </row>
    <row r="28" spans="1:15" x14ac:dyDescent="0.2">
      <c r="B28" s="19" t="s">
        <v>47</v>
      </c>
      <c r="C28" s="20">
        <v>8984</v>
      </c>
      <c r="D28" s="20">
        <v>15080</v>
      </c>
      <c r="E28" s="20">
        <v>20853</v>
      </c>
      <c r="F28" s="20">
        <v>9035.41</v>
      </c>
      <c r="G28" s="20">
        <v>6470.88</v>
      </c>
      <c r="H28" s="20">
        <v>5344.75</v>
      </c>
      <c r="I28" s="20">
        <v>5243</v>
      </c>
      <c r="J28" s="20">
        <v>5994</v>
      </c>
      <c r="K28" s="20">
        <v>4480</v>
      </c>
      <c r="L28" s="21">
        <v>4405</v>
      </c>
      <c r="M28" s="21">
        <v>5601</v>
      </c>
      <c r="N28" s="21">
        <v>6268</v>
      </c>
      <c r="O28" s="22">
        <f>SUM(C28:N28)</f>
        <v>97759.040000000008</v>
      </c>
    </row>
    <row r="29" spans="1:15" x14ac:dyDescent="0.2">
      <c r="C29" s="2">
        <v>551</v>
      </c>
      <c r="D29" s="2">
        <v>646</v>
      </c>
      <c r="E29" s="2">
        <v>734</v>
      </c>
      <c r="F29" s="2">
        <v>608</v>
      </c>
      <c r="G29" s="2">
        <v>422</v>
      </c>
      <c r="H29" s="2">
        <v>343</v>
      </c>
      <c r="I29" s="2">
        <v>294</v>
      </c>
      <c r="J29" s="2">
        <v>302</v>
      </c>
      <c r="K29" s="2">
        <v>266</v>
      </c>
      <c r="L29" s="7">
        <v>264</v>
      </c>
      <c r="M29" s="7">
        <v>317</v>
      </c>
      <c r="N29" s="7">
        <v>385</v>
      </c>
      <c r="O29" s="17">
        <f>SUM(C29:N29)/COUNT(C29:N29)</f>
        <v>427.66666666666669</v>
      </c>
    </row>
    <row r="30" spans="1:15" x14ac:dyDescent="0.2">
      <c r="B30" s="19" t="s">
        <v>9</v>
      </c>
      <c r="C30" s="20">
        <v>11279</v>
      </c>
      <c r="D30" s="20">
        <v>19301</v>
      </c>
      <c r="E30" s="20">
        <v>29802</v>
      </c>
      <c r="F30" s="20">
        <v>13401.85</v>
      </c>
      <c r="G30" s="20">
        <v>10589.96</v>
      </c>
      <c r="H30" s="20">
        <v>8498.17</v>
      </c>
      <c r="I30" s="20">
        <v>8539</v>
      </c>
      <c r="J30" s="20">
        <v>10678</v>
      </c>
      <c r="K30" s="20">
        <v>9053</v>
      </c>
      <c r="L30" s="21">
        <v>9017</v>
      </c>
      <c r="M30" s="21">
        <v>11462</v>
      </c>
      <c r="N30" s="21">
        <v>11765</v>
      </c>
      <c r="O30" s="22">
        <f>SUM(C30:N30)</f>
        <v>153385.97999999998</v>
      </c>
    </row>
    <row r="31" spans="1:15" x14ac:dyDescent="0.2">
      <c r="C31" s="2">
        <v>279</v>
      </c>
      <c r="D31" s="2">
        <v>332</v>
      </c>
      <c r="E31" s="2">
        <v>419</v>
      </c>
      <c r="F31" s="2">
        <v>341</v>
      </c>
      <c r="G31" s="2">
        <v>261</v>
      </c>
      <c r="H31" s="2">
        <v>193</v>
      </c>
      <c r="I31" s="2">
        <v>174</v>
      </c>
      <c r="J31" s="2">
        <v>205</v>
      </c>
      <c r="K31" s="2">
        <v>199</v>
      </c>
      <c r="L31" s="7">
        <v>208</v>
      </c>
      <c r="M31" s="7">
        <v>246</v>
      </c>
      <c r="N31" s="7">
        <v>279</v>
      </c>
      <c r="O31" s="17">
        <f>SUM(C31:N31)/COUNT(C31:N31)</f>
        <v>261.33333333333331</v>
      </c>
    </row>
    <row r="32" spans="1:15" x14ac:dyDescent="0.2">
      <c r="B32" s="19" t="s">
        <v>10</v>
      </c>
      <c r="C32" s="20">
        <v>10653</v>
      </c>
      <c r="D32" s="20">
        <v>18731</v>
      </c>
      <c r="E32" s="20">
        <v>26758</v>
      </c>
      <c r="F32" s="20">
        <v>11722.19</v>
      </c>
      <c r="G32" s="20">
        <v>9704.91</v>
      </c>
      <c r="H32" s="20">
        <v>7734.16</v>
      </c>
      <c r="I32" s="20">
        <v>7110</v>
      </c>
      <c r="J32" s="20">
        <v>11091</v>
      </c>
      <c r="K32" s="20">
        <v>10654</v>
      </c>
      <c r="L32" s="21">
        <v>12800</v>
      </c>
      <c r="M32" s="21">
        <v>12518</v>
      </c>
      <c r="N32" s="21">
        <v>12078</v>
      </c>
      <c r="O32" s="22">
        <f>SUM(C32:N32)</f>
        <v>151554.26</v>
      </c>
    </row>
    <row r="33" spans="2:15" x14ac:dyDescent="0.2">
      <c r="C33" s="2">
        <v>159</v>
      </c>
      <c r="D33" s="2">
        <v>180</v>
      </c>
      <c r="E33" s="2">
        <v>220</v>
      </c>
      <c r="F33" s="2">
        <v>172</v>
      </c>
      <c r="G33" s="2">
        <v>136</v>
      </c>
      <c r="H33" s="2">
        <v>101</v>
      </c>
      <c r="I33" s="2">
        <v>101</v>
      </c>
      <c r="J33" s="2">
        <v>134</v>
      </c>
      <c r="K33" s="2">
        <v>155</v>
      </c>
      <c r="L33" s="7">
        <v>170</v>
      </c>
      <c r="M33" s="7">
        <v>174</v>
      </c>
      <c r="N33" s="7">
        <v>170</v>
      </c>
      <c r="O33" s="17">
        <f>SUM(C33:N33)/COUNT(C33:N33)</f>
        <v>156</v>
      </c>
    </row>
    <row r="34" spans="2:15" x14ac:dyDescent="0.2">
      <c r="B34" s="19" t="s">
        <v>11</v>
      </c>
      <c r="C34" s="20">
        <v>8203</v>
      </c>
      <c r="D34" s="20">
        <v>12865</v>
      </c>
      <c r="E34" s="20">
        <v>16409</v>
      </c>
      <c r="F34" s="20">
        <v>7823.32</v>
      </c>
      <c r="G34" s="20">
        <v>6137.1</v>
      </c>
      <c r="H34" s="20">
        <v>7214.54</v>
      </c>
      <c r="I34" s="20">
        <v>4761</v>
      </c>
      <c r="J34" s="20">
        <v>7505</v>
      </c>
      <c r="K34" s="20">
        <v>9801</v>
      </c>
      <c r="L34" s="21">
        <v>10300</v>
      </c>
      <c r="M34" s="21">
        <v>11538</v>
      </c>
      <c r="N34" s="21">
        <v>11999</v>
      </c>
      <c r="O34" s="22">
        <f>SUM(C34:N34)</f>
        <v>114555.95999999999</v>
      </c>
    </row>
    <row r="35" spans="2:15" x14ac:dyDescent="0.2">
      <c r="C35" s="2">
        <v>80</v>
      </c>
      <c r="D35" s="2">
        <v>100</v>
      </c>
      <c r="E35" s="2">
        <v>109</v>
      </c>
      <c r="F35" s="2">
        <v>85</v>
      </c>
      <c r="G35" s="2">
        <v>58</v>
      </c>
      <c r="H35" s="2">
        <v>62</v>
      </c>
      <c r="I35" s="2">
        <v>53</v>
      </c>
      <c r="J35" s="2">
        <v>75</v>
      </c>
      <c r="K35" s="2">
        <v>104</v>
      </c>
      <c r="L35" s="7">
        <v>109</v>
      </c>
      <c r="M35" s="7">
        <v>120</v>
      </c>
      <c r="N35" s="7">
        <v>129</v>
      </c>
      <c r="O35" s="17">
        <f>SUM(C35:N35)/COUNT(C35:N35)</f>
        <v>90.333333333333329</v>
      </c>
    </row>
    <row r="36" spans="2:15" x14ac:dyDescent="0.2">
      <c r="B36" s="19" t="s">
        <v>12</v>
      </c>
      <c r="C36" s="20">
        <v>10466</v>
      </c>
      <c r="D36" s="20">
        <v>17012</v>
      </c>
      <c r="E36" s="20">
        <v>26432</v>
      </c>
      <c r="F36" s="20">
        <v>10604.150000000001</v>
      </c>
      <c r="G36" s="20">
        <v>9009.2599999999984</v>
      </c>
      <c r="H36" s="20">
        <v>7151.3099999999995</v>
      </c>
      <c r="I36" s="20">
        <v>9416</v>
      </c>
      <c r="J36" s="20">
        <v>17989</v>
      </c>
      <c r="K36" s="20">
        <v>17768</v>
      </c>
      <c r="L36" s="21">
        <v>21899</v>
      </c>
      <c r="M36" s="21">
        <v>24641</v>
      </c>
      <c r="N36" s="21">
        <v>22542</v>
      </c>
      <c r="O36" s="22">
        <f>SUM(C36:N36)</f>
        <v>194929.72</v>
      </c>
    </row>
    <row r="37" spans="2:15" x14ac:dyDescent="0.2">
      <c r="C37" s="2">
        <v>69</v>
      </c>
      <c r="D37" s="2">
        <v>83</v>
      </c>
      <c r="E37" s="2">
        <v>109</v>
      </c>
      <c r="F37" s="2">
        <v>70</v>
      </c>
      <c r="G37" s="2">
        <v>57</v>
      </c>
      <c r="H37" s="2">
        <v>40</v>
      </c>
      <c r="I37" s="2">
        <v>61</v>
      </c>
      <c r="J37" s="2">
        <v>116</v>
      </c>
      <c r="K37" s="2">
        <v>124</v>
      </c>
      <c r="L37" s="7">
        <v>137</v>
      </c>
      <c r="M37" s="7">
        <v>143</v>
      </c>
      <c r="N37" s="7">
        <v>144</v>
      </c>
      <c r="O37" s="17">
        <f>SUM(C37:N37)/COUNT(C37:N37)</f>
        <v>96.083333333333329</v>
      </c>
    </row>
    <row r="38" spans="2:15" x14ac:dyDescent="0.2">
      <c r="B38" s="19" t="s">
        <v>19</v>
      </c>
      <c r="C38" s="20">
        <v>6983</v>
      </c>
      <c r="D38" s="20">
        <v>12602</v>
      </c>
      <c r="E38" s="20">
        <v>14942</v>
      </c>
      <c r="F38" s="20">
        <v>5382.3399999999992</v>
      </c>
      <c r="G38" s="20">
        <v>4231.8100000000004</v>
      </c>
      <c r="H38" s="20">
        <v>3471.12</v>
      </c>
      <c r="I38" s="20">
        <v>5843</v>
      </c>
      <c r="J38" s="20">
        <v>9256</v>
      </c>
      <c r="K38" s="20">
        <v>5414</v>
      </c>
      <c r="L38" s="21">
        <v>4299</v>
      </c>
      <c r="M38" s="21">
        <v>4806</v>
      </c>
      <c r="N38" s="21">
        <v>4877</v>
      </c>
      <c r="O38" s="22">
        <f>SUM(C38:N38)</f>
        <v>82107.26999999999</v>
      </c>
    </row>
    <row r="39" spans="2:15" x14ac:dyDescent="0.2">
      <c r="C39" s="2">
        <v>28</v>
      </c>
      <c r="D39" s="2">
        <v>32</v>
      </c>
      <c r="E39" s="2">
        <v>36</v>
      </c>
      <c r="F39" s="2">
        <v>22</v>
      </c>
      <c r="G39" s="2">
        <v>18</v>
      </c>
      <c r="H39" s="2">
        <v>12</v>
      </c>
      <c r="I39" s="2">
        <v>18</v>
      </c>
      <c r="J39" s="2">
        <v>34</v>
      </c>
      <c r="K39" s="2">
        <v>23</v>
      </c>
      <c r="L39" s="7">
        <v>18</v>
      </c>
      <c r="M39" s="7">
        <v>18</v>
      </c>
      <c r="N39" s="7">
        <v>19</v>
      </c>
      <c r="O39" s="17">
        <f>SUM(C39:N39)/COUNT(C39:N39)</f>
        <v>23.166666666666668</v>
      </c>
    </row>
    <row r="40" spans="2:15" x14ac:dyDescent="0.2">
      <c r="B40" s="19" t="s">
        <v>20</v>
      </c>
      <c r="C40" s="20">
        <v>1497</v>
      </c>
      <c r="D40" s="20">
        <v>5975</v>
      </c>
      <c r="E40" s="20">
        <v>9333</v>
      </c>
      <c r="F40" s="20">
        <v>2522.14</v>
      </c>
      <c r="G40" s="20">
        <v>1850.05</v>
      </c>
      <c r="H40" s="20">
        <v>773.37</v>
      </c>
      <c r="I40" s="20">
        <v>742</v>
      </c>
      <c r="J40" s="20">
        <v>4305</v>
      </c>
      <c r="K40" s="20">
        <v>1844</v>
      </c>
      <c r="L40" s="21">
        <v>3428</v>
      </c>
      <c r="M40" s="21">
        <v>3371</v>
      </c>
      <c r="N40" s="21">
        <v>2059</v>
      </c>
      <c r="O40" s="22">
        <f>SUM(C40:N40)</f>
        <v>37699.56</v>
      </c>
    </row>
    <row r="41" spans="2:15" x14ac:dyDescent="0.2">
      <c r="C41" s="2">
        <v>4</v>
      </c>
      <c r="D41" s="2">
        <v>10</v>
      </c>
      <c r="E41" s="2">
        <v>11</v>
      </c>
      <c r="F41" s="2">
        <v>7</v>
      </c>
      <c r="G41" s="2">
        <v>5</v>
      </c>
      <c r="H41" s="2">
        <v>2</v>
      </c>
      <c r="I41" s="2">
        <v>2</v>
      </c>
      <c r="J41" s="2">
        <v>9</v>
      </c>
      <c r="K41" s="2">
        <v>5</v>
      </c>
      <c r="L41" s="7">
        <v>8</v>
      </c>
      <c r="M41" s="7">
        <v>7</v>
      </c>
      <c r="N41" s="7">
        <v>6</v>
      </c>
      <c r="O41" s="17">
        <f>SUM(C41:N41)/COUNT(C41:N41)</f>
        <v>6.333333333333333</v>
      </c>
    </row>
    <row r="42" spans="2:15" x14ac:dyDescent="0.2">
      <c r="B42" s="19" t="s">
        <v>21</v>
      </c>
      <c r="C42" s="20">
        <v>2070</v>
      </c>
      <c r="D42" s="20">
        <v>1236</v>
      </c>
      <c r="E42" s="20">
        <v>4000</v>
      </c>
      <c r="F42" s="20">
        <v>1302.4100000000001</v>
      </c>
      <c r="G42" s="20">
        <v>885.67000000000007</v>
      </c>
      <c r="H42" s="20">
        <v>886</v>
      </c>
      <c r="I42" s="20">
        <v>886</v>
      </c>
      <c r="J42" s="20">
        <v>1738</v>
      </c>
      <c r="K42" s="20">
        <v>933</v>
      </c>
      <c r="L42" s="21">
        <v>1856</v>
      </c>
      <c r="M42" s="21">
        <v>1805</v>
      </c>
      <c r="N42" s="21">
        <v>864</v>
      </c>
      <c r="O42" s="22">
        <f>SUM(C42:N42)</f>
        <v>18462.080000000002</v>
      </c>
    </row>
    <row r="43" spans="2:15" x14ac:dyDescent="0.2">
      <c r="C43" s="2">
        <v>3</v>
      </c>
      <c r="D43" s="2">
        <v>3</v>
      </c>
      <c r="E43" s="2">
        <v>7</v>
      </c>
      <c r="F43" s="2">
        <v>3</v>
      </c>
      <c r="G43" s="2">
        <v>2</v>
      </c>
      <c r="H43" s="2">
        <v>2</v>
      </c>
      <c r="I43" s="2">
        <v>2</v>
      </c>
      <c r="J43" s="2">
        <v>4</v>
      </c>
      <c r="K43" s="2">
        <v>2</v>
      </c>
      <c r="L43" s="7">
        <v>4</v>
      </c>
      <c r="M43" s="7">
        <v>4</v>
      </c>
      <c r="N43" s="7">
        <v>2</v>
      </c>
      <c r="O43" s="17">
        <f>SUM(C43:N43)/COUNT(C43:N43)</f>
        <v>3.1666666666666665</v>
      </c>
    </row>
    <row r="44" spans="2:15" x14ac:dyDescent="0.2">
      <c r="B44" s="19" t="s">
        <v>36</v>
      </c>
      <c r="C44" s="20">
        <v>3674</v>
      </c>
      <c r="D44" s="20">
        <v>5763</v>
      </c>
      <c r="E44" s="20">
        <v>5207</v>
      </c>
      <c r="F44" s="20">
        <v>2918.4</v>
      </c>
      <c r="G44" s="20">
        <v>2295</v>
      </c>
      <c r="H44" s="20">
        <v>678</v>
      </c>
      <c r="I44" s="20">
        <v>2238</v>
      </c>
      <c r="J44" s="20">
        <v>1683</v>
      </c>
      <c r="K44" s="20">
        <v>1756</v>
      </c>
      <c r="L44" s="21">
        <v>1723</v>
      </c>
      <c r="M44" s="21">
        <v>1155</v>
      </c>
      <c r="N44" s="21">
        <v>1626</v>
      </c>
      <c r="O44" s="22">
        <f>SUM(C44:N44)</f>
        <v>30716.400000000001</v>
      </c>
    </row>
    <row r="45" spans="2:15" x14ac:dyDescent="0.2">
      <c r="C45" s="2">
        <v>6</v>
      </c>
      <c r="D45" s="2">
        <v>9</v>
      </c>
      <c r="E45" s="2">
        <v>8</v>
      </c>
      <c r="F45" s="2">
        <v>5</v>
      </c>
      <c r="G45" s="2">
        <v>4</v>
      </c>
      <c r="H45" s="2">
        <v>1</v>
      </c>
      <c r="I45" s="2">
        <v>4</v>
      </c>
      <c r="J45" s="2">
        <v>2</v>
      </c>
      <c r="K45" s="2">
        <v>2</v>
      </c>
      <c r="L45" s="7">
        <v>3</v>
      </c>
      <c r="M45" s="7">
        <v>2</v>
      </c>
      <c r="N45" s="7">
        <v>3</v>
      </c>
      <c r="O45" s="17">
        <f>SUM(C45:N45)/COUNT(C45:N45)</f>
        <v>4.083333333333333</v>
      </c>
    </row>
    <row r="46" spans="2:15" x14ac:dyDescent="0.2">
      <c r="B46" s="19" t="s">
        <v>22</v>
      </c>
      <c r="C46" s="38">
        <v>0</v>
      </c>
      <c r="D46" s="20">
        <v>1936</v>
      </c>
      <c r="E46" s="20">
        <v>1114</v>
      </c>
      <c r="F46" s="38">
        <v>0</v>
      </c>
      <c r="G46" s="20">
        <v>1790</v>
      </c>
      <c r="H46" s="38">
        <v>0</v>
      </c>
      <c r="I46" s="38">
        <v>0</v>
      </c>
      <c r="J46" s="20">
        <v>1088</v>
      </c>
      <c r="K46" s="38">
        <v>0</v>
      </c>
      <c r="L46" s="38">
        <v>0</v>
      </c>
      <c r="M46" s="38">
        <v>0</v>
      </c>
      <c r="N46" s="38">
        <v>0</v>
      </c>
      <c r="O46" s="27">
        <f>SUM(C46:N46)</f>
        <v>5928</v>
      </c>
    </row>
    <row r="47" spans="2:15" x14ac:dyDescent="0.2">
      <c r="C47" s="2">
        <v>0</v>
      </c>
      <c r="D47" s="2">
        <v>1</v>
      </c>
      <c r="E47" s="2">
        <v>1</v>
      </c>
      <c r="F47" s="2">
        <v>0</v>
      </c>
      <c r="G47" s="2">
        <v>1</v>
      </c>
      <c r="H47" s="2">
        <v>0</v>
      </c>
      <c r="I47" s="2">
        <v>0</v>
      </c>
      <c r="J47" s="2">
        <v>1</v>
      </c>
      <c r="K47" s="2">
        <v>0</v>
      </c>
      <c r="L47" s="2">
        <v>0</v>
      </c>
      <c r="M47" s="2">
        <v>0</v>
      </c>
      <c r="N47" s="2">
        <v>0</v>
      </c>
      <c r="O47" s="17">
        <f>SUM(C47:N47)/COUNT(C47:N47)</f>
        <v>0.33333333333333331</v>
      </c>
    </row>
    <row r="48" spans="2:15" x14ac:dyDescent="0.2">
      <c r="B48" s="19" t="s">
        <v>23</v>
      </c>
      <c r="C48" s="20"/>
      <c r="D48" s="20"/>
      <c r="E48" s="20"/>
      <c r="F48" s="20"/>
      <c r="G48" s="20"/>
      <c r="H48" s="20"/>
      <c r="I48" s="20"/>
      <c r="J48" s="20"/>
      <c r="K48" s="20"/>
      <c r="L48" s="21"/>
      <c r="M48" s="21"/>
      <c r="N48" s="21"/>
      <c r="O48" s="27"/>
    </row>
    <row r="49" spans="1:15" x14ac:dyDescent="0.2"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9"/>
    </row>
    <row r="50" spans="1:15" x14ac:dyDescent="0.2">
      <c r="B50" s="19" t="s">
        <v>24</v>
      </c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27"/>
    </row>
    <row r="51" spans="1:15" x14ac:dyDescent="0.2"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8"/>
    </row>
    <row r="52" spans="1:15" x14ac:dyDescent="0.2">
      <c r="B52" s="19" t="s">
        <v>25</v>
      </c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27"/>
    </row>
    <row r="53" spans="1:15" x14ac:dyDescent="0.2"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8"/>
    </row>
    <row r="54" spans="1:15" x14ac:dyDescent="0.2">
      <c r="B54" s="19" t="s">
        <v>27</v>
      </c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27"/>
    </row>
    <row r="55" spans="1:15" x14ac:dyDescent="0.2"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17"/>
    </row>
    <row r="56" spans="1:15" x14ac:dyDescent="0.2">
      <c r="B56" s="23" t="s">
        <v>2</v>
      </c>
      <c r="C56" s="24">
        <f t="shared" ref="C56:N56" si="3">C28+C30+C32+C34+C36+C38+C40+C42+C44+C46+C48+C50+C52+C54</f>
        <v>63809</v>
      </c>
      <c r="D56" s="24">
        <f t="shared" si="3"/>
        <v>110501</v>
      </c>
      <c r="E56" s="24">
        <f t="shared" si="3"/>
        <v>154850</v>
      </c>
      <c r="F56" s="24">
        <f>F28+F30+F32+F34+F36+F38+F40+F42+F44+F46+F48+F50+F52+F54</f>
        <v>64712.210000000006</v>
      </c>
      <c r="G56" s="24">
        <f t="shared" si="3"/>
        <v>52964.639999999999</v>
      </c>
      <c r="H56" s="24">
        <f t="shared" si="3"/>
        <v>41751.420000000006</v>
      </c>
      <c r="I56" s="24">
        <f t="shared" si="3"/>
        <v>44778</v>
      </c>
      <c r="J56" s="24">
        <f t="shared" si="3"/>
        <v>71327</v>
      </c>
      <c r="K56" s="24">
        <f t="shared" si="3"/>
        <v>61703</v>
      </c>
      <c r="L56" s="24">
        <f t="shared" si="3"/>
        <v>69727</v>
      </c>
      <c r="M56" s="24">
        <f t="shared" si="3"/>
        <v>76897</v>
      </c>
      <c r="N56" s="24">
        <f t="shared" si="3"/>
        <v>74078</v>
      </c>
      <c r="O56" s="22">
        <f>SUM(C56:N56)</f>
        <v>887098.27</v>
      </c>
    </row>
    <row r="57" spans="1:15" x14ac:dyDescent="0.2">
      <c r="B57" s="30"/>
      <c r="C57" s="1">
        <f t="shared" ref="C57:N57" si="4">C29+C31+C33+C35+C37+C39+C41+C43+C45+C47+C49+C51+C53+C55</f>
        <v>1179</v>
      </c>
      <c r="D57" s="1">
        <f t="shared" si="4"/>
        <v>1396</v>
      </c>
      <c r="E57" s="1">
        <f t="shared" si="4"/>
        <v>1654</v>
      </c>
      <c r="F57" s="1">
        <f t="shared" si="4"/>
        <v>1313</v>
      </c>
      <c r="G57" s="1">
        <f t="shared" si="4"/>
        <v>964</v>
      </c>
      <c r="H57" s="1">
        <f t="shared" si="4"/>
        <v>756</v>
      </c>
      <c r="I57" s="1">
        <f t="shared" si="4"/>
        <v>709</v>
      </c>
      <c r="J57" s="1">
        <f t="shared" si="4"/>
        <v>882</v>
      </c>
      <c r="K57" s="1">
        <f t="shared" si="4"/>
        <v>880</v>
      </c>
      <c r="L57" s="1">
        <f t="shared" si="4"/>
        <v>921</v>
      </c>
      <c r="M57" s="1">
        <f t="shared" si="4"/>
        <v>1031</v>
      </c>
      <c r="N57" s="1">
        <f t="shared" si="4"/>
        <v>1137</v>
      </c>
      <c r="O57" s="17">
        <f>SUM(C57:N57)/COUNT(C57:N57)</f>
        <v>1068.5</v>
      </c>
    </row>
    <row r="58" spans="1:15" x14ac:dyDescent="0.2">
      <c r="B58" s="31"/>
      <c r="O58" s="17" t="s">
        <v>40</v>
      </c>
    </row>
    <row r="59" spans="1:15" x14ac:dyDescent="0.2">
      <c r="B59" s="32"/>
      <c r="O59" s="17" t="s">
        <v>40</v>
      </c>
    </row>
    <row r="60" spans="1:15" x14ac:dyDescent="0.2">
      <c r="A60" s="8">
        <v>4</v>
      </c>
      <c r="B60" s="18" t="s">
        <v>8</v>
      </c>
      <c r="O60" s="17" t="s">
        <v>40</v>
      </c>
    </row>
    <row r="61" spans="1:15" x14ac:dyDescent="0.2">
      <c r="B61" s="18" t="s">
        <v>7</v>
      </c>
      <c r="O61" s="17" t="s">
        <v>40</v>
      </c>
    </row>
    <row r="62" spans="1:15" x14ac:dyDescent="0.2">
      <c r="B62" s="19" t="s">
        <v>51</v>
      </c>
      <c r="C62" s="20">
        <v>307974</v>
      </c>
      <c r="D62" s="20">
        <v>180155</v>
      </c>
      <c r="E62" s="20">
        <v>81262</v>
      </c>
      <c r="F62" s="20">
        <v>58416</v>
      </c>
      <c r="G62" s="20">
        <v>55732</v>
      </c>
      <c r="H62" s="20">
        <v>64335</v>
      </c>
      <c r="I62" s="20">
        <v>68218</v>
      </c>
      <c r="J62" s="20">
        <v>140514</v>
      </c>
      <c r="K62" s="20">
        <v>245764</v>
      </c>
      <c r="L62" s="20">
        <v>237750</v>
      </c>
      <c r="M62" s="20">
        <v>234080</v>
      </c>
      <c r="N62" s="20">
        <v>275703</v>
      </c>
      <c r="O62" s="22">
        <f>SUM(C62:N62)</f>
        <v>1949903</v>
      </c>
    </row>
    <row r="63" spans="1:15" x14ac:dyDescent="0.2">
      <c r="C63" s="2">
        <v>11034</v>
      </c>
      <c r="D63" s="2">
        <v>6058</v>
      </c>
      <c r="E63" s="2">
        <v>3056</v>
      </c>
      <c r="F63" s="2">
        <v>2305</v>
      </c>
      <c r="G63" s="2">
        <v>2239</v>
      </c>
      <c r="H63" s="2">
        <v>2510</v>
      </c>
      <c r="I63" s="2">
        <v>2608</v>
      </c>
      <c r="J63" s="2">
        <v>4811</v>
      </c>
      <c r="K63" s="2">
        <v>8391</v>
      </c>
      <c r="L63" s="2">
        <v>10630</v>
      </c>
      <c r="M63" s="2">
        <v>10850</v>
      </c>
      <c r="N63" s="2">
        <v>12430</v>
      </c>
      <c r="O63" s="17">
        <f>SUM(C63:N63)/COUNT(C63:N63)</f>
        <v>6410.166666666667</v>
      </c>
    </row>
    <row r="64" spans="1:15" x14ac:dyDescent="0.2">
      <c r="B64" s="19" t="s">
        <v>14</v>
      </c>
      <c r="C64" s="20">
        <v>119104</v>
      </c>
      <c r="D64" s="20">
        <v>348039</v>
      </c>
      <c r="E64" s="20">
        <v>268336</v>
      </c>
      <c r="F64" s="20">
        <v>168734</v>
      </c>
      <c r="G64" s="20">
        <v>151937</v>
      </c>
      <c r="H64" s="20">
        <v>194263</v>
      </c>
      <c r="I64" s="20">
        <v>225244</v>
      </c>
      <c r="J64" s="20">
        <v>315614</v>
      </c>
      <c r="K64" s="20">
        <v>155090</v>
      </c>
      <c r="L64" s="20">
        <v>18040</v>
      </c>
      <c r="M64" s="20">
        <v>15594</v>
      </c>
      <c r="N64" s="20">
        <v>18093</v>
      </c>
      <c r="O64" s="22">
        <f>SUM(C64:N64)</f>
        <v>1998088</v>
      </c>
    </row>
    <row r="65" spans="1:15" x14ac:dyDescent="0.2">
      <c r="C65" s="2">
        <v>1813</v>
      </c>
      <c r="D65" s="2">
        <v>4870</v>
      </c>
      <c r="E65" s="2">
        <v>3511</v>
      </c>
      <c r="F65" s="2">
        <v>2196</v>
      </c>
      <c r="G65" s="2">
        <v>2002</v>
      </c>
      <c r="H65" s="2">
        <v>2552</v>
      </c>
      <c r="I65" s="2">
        <v>2936</v>
      </c>
      <c r="J65" s="2">
        <v>4413</v>
      </c>
      <c r="K65" s="2">
        <v>2370</v>
      </c>
      <c r="L65" s="2">
        <v>260</v>
      </c>
      <c r="M65" s="2">
        <v>234</v>
      </c>
      <c r="N65" s="2">
        <v>273</v>
      </c>
      <c r="O65" s="17">
        <f>SUM(C65:N65)/COUNT(C65:N65)</f>
        <v>2285.8333333333335</v>
      </c>
    </row>
    <row r="66" spans="1:15" x14ac:dyDescent="0.2">
      <c r="B66" s="19" t="s">
        <v>15</v>
      </c>
      <c r="C66" s="20">
        <v>29093</v>
      </c>
      <c r="D66" s="20">
        <v>160712</v>
      </c>
      <c r="E66" s="20">
        <v>385559</v>
      </c>
      <c r="F66" s="20">
        <v>323104</v>
      </c>
      <c r="G66" s="20">
        <v>304390</v>
      </c>
      <c r="H66" s="20">
        <v>336102</v>
      </c>
      <c r="I66" s="20">
        <v>346545</v>
      </c>
      <c r="J66" s="20">
        <v>151850</v>
      </c>
      <c r="K66" s="20">
        <v>30204</v>
      </c>
      <c r="L66" s="20">
        <v>6134</v>
      </c>
      <c r="M66" s="20">
        <v>4302</v>
      </c>
      <c r="N66" s="20">
        <v>4592</v>
      </c>
      <c r="O66" s="22">
        <f>SUM(C66:N66)</f>
        <v>2082587</v>
      </c>
    </row>
    <row r="67" spans="1:15" x14ac:dyDescent="0.2">
      <c r="C67" s="2">
        <v>245</v>
      </c>
      <c r="D67" s="2">
        <v>1348</v>
      </c>
      <c r="E67" s="2">
        <v>3123</v>
      </c>
      <c r="F67" s="2">
        <v>2572</v>
      </c>
      <c r="G67" s="2">
        <v>2416</v>
      </c>
      <c r="H67" s="2">
        <v>2698</v>
      </c>
      <c r="I67" s="2">
        <v>2787</v>
      </c>
      <c r="J67" s="2">
        <v>1263</v>
      </c>
      <c r="K67" s="2">
        <v>253</v>
      </c>
      <c r="L67" s="2">
        <v>47</v>
      </c>
      <c r="M67" s="2">
        <v>36</v>
      </c>
      <c r="N67" s="2">
        <v>35</v>
      </c>
      <c r="O67" s="17">
        <f>SUM(C67:N67)/COUNT(C67:N67)</f>
        <v>1401.9166666666667</v>
      </c>
    </row>
    <row r="68" spans="1:15" x14ac:dyDescent="0.2">
      <c r="B68" s="19" t="s">
        <v>16</v>
      </c>
      <c r="C68" s="20">
        <v>12136</v>
      </c>
      <c r="D68" s="20">
        <v>50089</v>
      </c>
      <c r="E68" s="20">
        <v>274224</v>
      </c>
      <c r="F68" s="20">
        <v>354884</v>
      </c>
      <c r="G68" s="20">
        <v>352500</v>
      </c>
      <c r="H68" s="20">
        <v>316704</v>
      </c>
      <c r="I68" s="20">
        <v>282064</v>
      </c>
      <c r="J68" s="20">
        <v>57588</v>
      </c>
      <c r="K68" s="20">
        <v>8580</v>
      </c>
      <c r="L68" s="20">
        <v>1391</v>
      </c>
      <c r="M68" s="20">
        <v>1189</v>
      </c>
      <c r="N68" s="20">
        <v>1468</v>
      </c>
      <c r="O68" s="22">
        <f>SUM(C68:N68)</f>
        <v>1712817</v>
      </c>
    </row>
    <row r="69" spans="1:15" x14ac:dyDescent="0.2">
      <c r="C69" s="2">
        <v>73</v>
      </c>
      <c r="D69" s="2">
        <v>295</v>
      </c>
      <c r="E69" s="2">
        <v>1592</v>
      </c>
      <c r="F69" s="2">
        <v>2050</v>
      </c>
      <c r="G69" s="2">
        <v>2018</v>
      </c>
      <c r="H69" s="2">
        <v>1832</v>
      </c>
      <c r="I69" s="2">
        <v>1636</v>
      </c>
      <c r="J69" s="2">
        <v>340</v>
      </c>
      <c r="K69" s="2">
        <v>52</v>
      </c>
      <c r="L69" s="2">
        <v>8</v>
      </c>
      <c r="M69" s="2">
        <v>7</v>
      </c>
      <c r="N69" s="2">
        <v>9</v>
      </c>
      <c r="O69" s="17">
        <f>SUM(C69:N69)/COUNT(C69:N69)</f>
        <v>826</v>
      </c>
    </row>
    <row r="70" spans="1:15" x14ac:dyDescent="0.2">
      <c r="B70" s="19" t="s">
        <v>28</v>
      </c>
      <c r="C70" s="20">
        <v>6158</v>
      </c>
      <c r="D70" s="20">
        <v>18687</v>
      </c>
      <c r="E70" s="20">
        <v>144009</v>
      </c>
      <c r="F70" s="20">
        <v>298298</v>
      </c>
      <c r="G70" s="20">
        <v>290208</v>
      </c>
      <c r="H70" s="20">
        <v>217282</v>
      </c>
      <c r="I70" s="20">
        <v>162332</v>
      </c>
      <c r="J70" s="20">
        <v>23035</v>
      </c>
      <c r="K70" s="20">
        <v>3049</v>
      </c>
      <c r="L70" s="20">
        <v>201</v>
      </c>
      <c r="M70" s="20">
        <v>201</v>
      </c>
      <c r="N70" s="20">
        <v>224</v>
      </c>
      <c r="O70" s="22">
        <f>SUM(C70:N70)</f>
        <v>1163684</v>
      </c>
    </row>
    <row r="71" spans="1:15" x14ac:dyDescent="0.2">
      <c r="C71" s="2">
        <v>28</v>
      </c>
      <c r="D71" s="2">
        <v>85</v>
      </c>
      <c r="E71" s="2">
        <v>649</v>
      </c>
      <c r="F71" s="2">
        <v>1341</v>
      </c>
      <c r="G71" s="2">
        <v>1302</v>
      </c>
      <c r="H71" s="2">
        <v>974</v>
      </c>
      <c r="I71" s="2">
        <v>735</v>
      </c>
      <c r="J71" s="2">
        <v>105</v>
      </c>
      <c r="K71" s="2">
        <v>14</v>
      </c>
      <c r="L71" s="2">
        <v>1</v>
      </c>
      <c r="M71" s="2">
        <v>1</v>
      </c>
      <c r="N71" s="2">
        <v>1</v>
      </c>
      <c r="O71" s="17">
        <f>SUM(C71:N71)/COUNT(C71:N71)</f>
        <v>436.33333333333331</v>
      </c>
    </row>
    <row r="72" spans="1:15" x14ac:dyDescent="0.2">
      <c r="B72" s="19" t="s">
        <v>29</v>
      </c>
      <c r="C72" s="20">
        <v>6606</v>
      </c>
      <c r="D72" s="20">
        <v>19274</v>
      </c>
      <c r="E72" s="20">
        <v>130424</v>
      </c>
      <c r="F72" s="20">
        <v>502373</v>
      </c>
      <c r="G72" s="20">
        <v>542036</v>
      </c>
      <c r="H72" s="20">
        <v>291041</v>
      </c>
      <c r="I72" s="20">
        <v>178699</v>
      </c>
      <c r="J72" s="20">
        <v>22255</v>
      </c>
      <c r="K72" s="20">
        <v>2871</v>
      </c>
      <c r="L72" s="20">
        <v>0</v>
      </c>
      <c r="M72" s="20">
        <v>0</v>
      </c>
      <c r="N72" s="20">
        <v>827</v>
      </c>
      <c r="O72" s="22">
        <f>SUM(C72:N72)</f>
        <v>1696406</v>
      </c>
    </row>
    <row r="73" spans="1:15" x14ac:dyDescent="0.2">
      <c r="C73" s="2">
        <v>21</v>
      </c>
      <c r="D73" s="2">
        <v>56</v>
      </c>
      <c r="E73" s="2">
        <v>409</v>
      </c>
      <c r="F73" s="2">
        <v>1513</v>
      </c>
      <c r="G73" s="2">
        <v>1639</v>
      </c>
      <c r="H73" s="2">
        <v>904</v>
      </c>
      <c r="I73" s="2">
        <v>567</v>
      </c>
      <c r="J73" s="2">
        <v>64</v>
      </c>
      <c r="K73" s="2">
        <v>16</v>
      </c>
      <c r="L73" s="2">
        <v>0</v>
      </c>
      <c r="M73" s="2">
        <v>0</v>
      </c>
      <c r="N73" s="2">
        <v>3</v>
      </c>
      <c r="O73" s="17">
        <f>SUM(C73:N73)/COUNT(C73:N73)</f>
        <v>432.66666666666669</v>
      </c>
    </row>
    <row r="74" spans="1:15" x14ac:dyDescent="0.2">
      <c r="B74" s="23" t="s">
        <v>2</v>
      </c>
      <c r="C74" s="24">
        <f t="shared" ref="C74:N74" si="5">C62+C64+C66+C68+C70+C72</f>
        <v>481071</v>
      </c>
      <c r="D74" s="24">
        <f t="shared" si="5"/>
        <v>776956</v>
      </c>
      <c r="E74" s="24">
        <f t="shared" si="5"/>
        <v>1283814</v>
      </c>
      <c r="F74" s="24">
        <f t="shared" si="5"/>
        <v>1705809</v>
      </c>
      <c r="G74" s="24">
        <f t="shared" si="5"/>
        <v>1696803</v>
      </c>
      <c r="H74" s="24">
        <f t="shared" si="5"/>
        <v>1419727</v>
      </c>
      <c r="I74" s="24">
        <f t="shared" si="5"/>
        <v>1263102</v>
      </c>
      <c r="J74" s="24">
        <f t="shared" si="5"/>
        <v>710856</v>
      </c>
      <c r="K74" s="24">
        <f t="shared" si="5"/>
        <v>445558</v>
      </c>
      <c r="L74" s="24">
        <f t="shared" si="5"/>
        <v>263516</v>
      </c>
      <c r="M74" s="24">
        <f t="shared" si="5"/>
        <v>255366</v>
      </c>
      <c r="N74" s="24">
        <f t="shared" si="5"/>
        <v>300907</v>
      </c>
      <c r="O74" s="22">
        <f>SUM(C74:N74)</f>
        <v>10603485</v>
      </c>
    </row>
    <row r="75" spans="1:15" x14ac:dyDescent="0.2">
      <c r="C75" s="1">
        <f t="shared" ref="C75:N75" si="6">C63+C65+C67+C69+C71+C73</f>
        <v>13214</v>
      </c>
      <c r="D75" s="1">
        <f t="shared" si="6"/>
        <v>12712</v>
      </c>
      <c r="E75" s="1">
        <f t="shared" si="6"/>
        <v>12340</v>
      </c>
      <c r="F75" s="1">
        <f t="shared" si="6"/>
        <v>11977</v>
      </c>
      <c r="G75" s="1">
        <f t="shared" si="6"/>
        <v>11616</v>
      </c>
      <c r="H75" s="1">
        <f t="shared" si="6"/>
        <v>11470</v>
      </c>
      <c r="I75" s="1">
        <f t="shared" si="6"/>
        <v>11269</v>
      </c>
      <c r="J75" s="1">
        <f t="shared" si="6"/>
        <v>10996</v>
      </c>
      <c r="K75" s="1">
        <f t="shared" si="6"/>
        <v>11096</v>
      </c>
      <c r="L75" s="1">
        <f t="shared" si="6"/>
        <v>10946</v>
      </c>
      <c r="M75" s="1">
        <f t="shared" si="6"/>
        <v>11128</v>
      </c>
      <c r="N75" s="1">
        <f t="shared" si="6"/>
        <v>12751</v>
      </c>
      <c r="O75" s="17">
        <f>SUM(C75:N75)/COUNT(C75:N75)</f>
        <v>11792.916666666666</v>
      </c>
    </row>
    <row r="76" spans="1:15" x14ac:dyDescent="0.2"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7" t="s">
        <v>40</v>
      </c>
    </row>
    <row r="77" spans="1:15" x14ac:dyDescent="0.2">
      <c r="A77" s="8">
        <v>5</v>
      </c>
      <c r="B77" s="18" t="s">
        <v>3</v>
      </c>
      <c r="C77" s="2">
        <v>0</v>
      </c>
      <c r="D77" s="2">
        <v>0</v>
      </c>
      <c r="E77" s="2">
        <v>0</v>
      </c>
      <c r="F77" s="2">
        <v>0</v>
      </c>
      <c r="G77" s="2">
        <v>0</v>
      </c>
      <c r="H77" s="2">
        <v>0</v>
      </c>
      <c r="I77" s="2">
        <v>58</v>
      </c>
      <c r="J77" s="2">
        <v>28</v>
      </c>
      <c r="K77" s="2">
        <v>10</v>
      </c>
      <c r="L77" s="2">
        <v>1</v>
      </c>
      <c r="M77" s="2">
        <v>1</v>
      </c>
      <c r="N77" s="2">
        <v>0</v>
      </c>
      <c r="O77" s="17">
        <f t="shared" ref="O77" si="7">SUM(C77:N77)/COUNT(C77:N77)</f>
        <v>8.1666666666666661</v>
      </c>
    </row>
    <row r="78" spans="1:15" x14ac:dyDescent="0.2">
      <c r="O78" s="17" t="s">
        <v>40</v>
      </c>
    </row>
    <row r="79" spans="1:15" x14ac:dyDescent="0.2">
      <c r="A79" s="8">
        <v>6</v>
      </c>
      <c r="B79" s="18" t="s">
        <v>4</v>
      </c>
      <c r="O79" s="17" t="s">
        <v>40</v>
      </c>
    </row>
    <row r="80" spans="1:15" x14ac:dyDescent="0.2">
      <c r="B80" s="18" t="s">
        <v>18</v>
      </c>
      <c r="O80" s="17" t="s">
        <v>40</v>
      </c>
    </row>
    <row r="81" spans="1:15" x14ac:dyDescent="0.2">
      <c r="B81" s="33" t="s">
        <v>30</v>
      </c>
      <c r="C81" s="2">
        <v>4181</v>
      </c>
      <c r="D81" s="2">
        <v>4575</v>
      </c>
      <c r="E81" s="2">
        <v>694</v>
      </c>
      <c r="F81" s="2">
        <v>7372</v>
      </c>
      <c r="G81" s="2">
        <v>1568</v>
      </c>
      <c r="H81" s="2">
        <v>7756</v>
      </c>
      <c r="I81" s="2">
        <v>6390</v>
      </c>
      <c r="J81" s="2">
        <v>5621</v>
      </c>
      <c r="K81" s="2">
        <v>2320</v>
      </c>
      <c r="L81" s="7">
        <v>4928</v>
      </c>
      <c r="M81" s="7">
        <v>5384</v>
      </c>
      <c r="N81" s="7">
        <v>5312</v>
      </c>
      <c r="O81" s="17">
        <f t="shared" ref="O81:O86" si="8">SUM(C81:N81)/COUNT(C81:N81)</f>
        <v>4675.083333333333</v>
      </c>
    </row>
    <row r="82" spans="1:15" x14ac:dyDescent="0.2">
      <c r="B82" s="33" t="s">
        <v>31</v>
      </c>
      <c r="C82" s="2">
        <v>3402</v>
      </c>
      <c r="D82" s="2">
        <v>2632</v>
      </c>
      <c r="E82" s="2">
        <v>712</v>
      </c>
      <c r="F82" s="2">
        <v>2289</v>
      </c>
      <c r="G82" s="2">
        <v>4289</v>
      </c>
      <c r="H82" s="2">
        <v>1897</v>
      </c>
      <c r="I82" s="2">
        <v>1957</v>
      </c>
      <c r="J82" s="2">
        <v>1776</v>
      </c>
      <c r="K82" s="2">
        <v>1014</v>
      </c>
      <c r="L82" s="7">
        <v>2311</v>
      </c>
      <c r="M82" s="7">
        <v>2515</v>
      </c>
      <c r="N82" s="7">
        <v>2669</v>
      </c>
      <c r="O82" s="17">
        <f t="shared" si="8"/>
        <v>2288.5833333333335</v>
      </c>
    </row>
    <row r="83" spans="1:15" x14ac:dyDescent="0.2">
      <c r="B83" s="33" t="s">
        <v>32</v>
      </c>
      <c r="C83" s="2">
        <v>554</v>
      </c>
      <c r="D83" s="2">
        <v>903</v>
      </c>
      <c r="E83" s="2">
        <v>280</v>
      </c>
      <c r="F83" s="2">
        <v>678</v>
      </c>
      <c r="G83" s="2">
        <v>1841</v>
      </c>
      <c r="H83" s="2">
        <v>440</v>
      </c>
      <c r="I83" s="2">
        <v>498</v>
      </c>
      <c r="J83" s="2">
        <v>464</v>
      </c>
      <c r="K83" s="2">
        <v>254</v>
      </c>
      <c r="L83" s="7">
        <v>564</v>
      </c>
      <c r="M83" s="7">
        <v>507</v>
      </c>
      <c r="N83" s="7">
        <v>514</v>
      </c>
      <c r="O83" s="17">
        <f t="shared" si="8"/>
        <v>624.75</v>
      </c>
    </row>
    <row r="84" spans="1:15" x14ac:dyDescent="0.2">
      <c r="B84" s="33" t="s">
        <v>33</v>
      </c>
      <c r="C84" s="2">
        <v>415</v>
      </c>
      <c r="D84" s="2">
        <v>713</v>
      </c>
      <c r="E84" s="2">
        <v>141</v>
      </c>
      <c r="F84" s="2">
        <v>199</v>
      </c>
      <c r="G84" s="2">
        <v>603</v>
      </c>
      <c r="H84" s="2">
        <v>283</v>
      </c>
      <c r="I84" s="2">
        <v>284</v>
      </c>
      <c r="J84" s="2">
        <v>256</v>
      </c>
      <c r="K84" s="2">
        <v>135</v>
      </c>
      <c r="L84" s="7">
        <v>275</v>
      </c>
      <c r="M84" s="7">
        <v>261</v>
      </c>
      <c r="N84" s="7">
        <v>306</v>
      </c>
      <c r="O84" s="17">
        <f t="shared" si="8"/>
        <v>322.58333333333331</v>
      </c>
    </row>
    <row r="85" spans="1:15" x14ac:dyDescent="0.2">
      <c r="B85" s="33" t="s">
        <v>34</v>
      </c>
      <c r="C85" s="2">
        <v>999</v>
      </c>
      <c r="D85" s="2">
        <v>930</v>
      </c>
      <c r="E85" s="2">
        <v>271</v>
      </c>
      <c r="F85" s="2">
        <v>296</v>
      </c>
      <c r="G85" s="2">
        <v>315</v>
      </c>
      <c r="H85" s="2">
        <v>176</v>
      </c>
      <c r="I85" s="2">
        <v>407</v>
      </c>
      <c r="J85" s="2">
        <v>629</v>
      </c>
      <c r="K85" s="2">
        <v>306</v>
      </c>
      <c r="L85" s="7">
        <v>404</v>
      </c>
      <c r="M85" s="7">
        <v>445</v>
      </c>
      <c r="N85" s="7">
        <v>595</v>
      </c>
      <c r="O85" s="17">
        <f t="shared" si="8"/>
        <v>481.08333333333331</v>
      </c>
    </row>
    <row r="86" spans="1:15" x14ac:dyDescent="0.2">
      <c r="B86" s="33" t="s">
        <v>35</v>
      </c>
      <c r="C86" s="2">
        <v>3739</v>
      </c>
      <c r="D86" s="2">
        <v>2718</v>
      </c>
      <c r="E86" s="2">
        <v>10348</v>
      </c>
      <c r="F86" s="2">
        <v>1276</v>
      </c>
      <c r="G86" s="2">
        <v>3181</v>
      </c>
      <c r="H86" s="2">
        <v>1008</v>
      </c>
      <c r="I86" s="2">
        <v>1844</v>
      </c>
      <c r="J86" s="2">
        <v>2327</v>
      </c>
      <c r="K86" s="2">
        <v>7092</v>
      </c>
      <c r="L86" s="7">
        <v>2892</v>
      </c>
      <c r="M86" s="7">
        <v>3100</v>
      </c>
      <c r="N86" s="7">
        <v>3362</v>
      </c>
      <c r="O86" s="17">
        <f t="shared" si="8"/>
        <v>3573.9166666666665</v>
      </c>
    </row>
    <row r="87" spans="1:15" x14ac:dyDescent="0.2">
      <c r="B87" s="32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17" t="s">
        <v>40</v>
      </c>
    </row>
    <row r="88" spans="1:15" x14ac:dyDescent="0.2">
      <c r="A88" s="8">
        <v>7</v>
      </c>
      <c r="B88" s="18" t="s">
        <v>5</v>
      </c>
      <c r="O88" s="17" t="s">
        <v>40</v>
      </c>
    </row>
    <row r="89" spans="1:15" x14ac:dyDescent="0.2">
      <c r="B89" s="18" t="s">
        <v>17</v>
      </c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17" t="s">
        <v>40</v>
      </c>
    </row>
    <row r="90" spans="1:15" x14ac:dyDescent="0.2">
      <c r="B90" s="33" t="s">
        <v>30</v>
      </c>
      <c r="C90" s="2">
        <v>10778</v>
      </c>
      <c r="D90" s="2">
        <v>9739</v>
      </c>
      <c r="E90" s="2">
        <v>10038</v>
      </c>
      <c r="F90" s="2">
        <v>10682</v>
      </c>
      <c r="G90" s="2">
        <v>10674</v>
      </c>
      <c r="H90" s="2">
        <v>10127</v>
      </c>
      <c r="I90" s="2">
        <v>9294</v>
      </c>
      <c r="J90" s="2">
        <v>8558</v>
      </c>
      <c r="K90" s="2">
        <v>8729</v>
      </c>
      <c r="L90" s="7">
        <v>9757</v>
      </c>
      <c r="M90" s="7">
        <v>10490</v>
      </c>
      <c r="N90" s="7">
        <v>10812</v>
      </c>
      <c r="O90" s="17">
        <f t="shared" ref="O90:O95" si="9">SUM(C90:N90)/COUNT(C90:N90)</f>
        <v>9973.1666666666661</v>
      </c>
    </row>
    <row r="91" spans="1:15" x14ac:dyDescent="0.2">
      <c r="B91" s="33" t="s">
        <v>31</v>
      </c>
      <c r="C91" s="2">
        <v>177</v>
      </c>
      <c r="D91" s="2">
        <v>360</v>
      </c>
      <c r="E91" s="2">
        <v>580</v>
      </c>
      <c r="F91" s="2">
        <v>346</v>
      </c>
      <c r="G91" s="2">
        <v>229</v>
      </c>
      <c r="H91" s="2">
        <v>394</v>
      </c>
      <c r="I91" s="2">
        <v>381</v>
      </c>
      <c r="J91" s="2">
        <v>303</v>
      </c>
      <c r="K91" s="2">
        <v>118</v>
      </c>
      <c r="L91" s="7">
        <v>88</v>
      </c>
      <c r="M91" s="7">
        <v>111</v>
      </c>
      <c r="N91" s="7">
        <v>115</v>
      </c>
      <c r="O91" s="17">
        <f t="shared" si="9"/>
        <v>266.83333333333331</v>
      </c>
    </row>
    <row r="92" spans="1:15" x14ac:dyDescent="0.2">
      <c r="B92" s="33" t="s">
        <v>32</v>
      </c>
      <c r="C92" s="2">
        <v>496</v>
      </c>
      <c r="D92" s="2">
        <v>692</v>
      </c>
      <c r="E92" s="2">
        <v>657</v>
      </c>
      <c r="F92" s="2">
        <v>408</v>
      </c>
      <c r="G92" s="2">
        <v>375</v>
      </c>
      <c r="H92" s="2">
        <v>399</v>
      </c>
      <c r="I92" s="2">
        <v>384</v>
      </c>
      <c r="J92" s="2">
        <v>431</v>
      </c>
      <c r="K92" s="2">
        <v>214</v>
      </c>
      <c r="L92" s="7">
        <v>160</v>
      </c>
      <c r="M92" s="7">
        <v>194</v>
      </c>
      <c r="N92" s="7">
        <v>246</v>
      </c>
      <c r="O92" s="17">
        <f t="shared" si="9"/>
        <v>388</v>
      </c>
    </row>
    <row r="93" spans="1:15" x14ac:dyDescent="0.2">
      <c r="B93" s="33" t="s">
        <v>33</v>
      </c>
      <c r="C93" s="2">
        <v>590</v>
      </c>
      <c r="D93" s="2">
        <v>472</v>
      </c>
      <c r="E93" s="2">
        <v>348</v>
      </c>
      <c r="F93" s="2">
        <v>158</v>
      </c>
      <c r="G93" s="2">
        <v>151</v>
      </c>
      <c r="H93" s="2">
        <v>217</v>
      </c>
      <c r="I93" s="2">
        <v>264</v>
      </c>
      <c r="J93" s="2">
        <v>353</v>
      </c>
      <c r="K93" s="2">
        <v>193</v>
      </c>
      <c r="L93" s="7">
        <v>190</v>
      </c>
      <c r="M93" s="7">
        <v>242</v>
      </c>
      <c r="N93" s="7">
        <v>306</v>
      </c>
      <c r="O93" s="17">
        <f t="shared" si="9"/>
        <v>290.33333333333331</v>
      </c>
    </row>
    <row r="94" spans="1:15" x14ac:dyDescent="0.2">
      <c r="B94" s="33" t="s">
        <v>34</v>
      </c>
      <c r="C94" s="2">
        <v>253</v>
      </c>
      <c r="D94" s="2">
        <v>259</v>
      </c>
      <c r="E94" s="2">
        <v>278</v>
      </c>
      <c r="F94" s="2">
        <v>128</v>
      </c>
      <c r="G94" s="2">
        <v>103</v>
      </c>
      <c r="H94" s="2">
        <v>108</v>
      </c>
      <c r="I94" s="2">
        <v>335</v>
      </c>
      <c r="J94" s="2">
        <v>481</v>
      </c>
      <c r="K94" s="2">
        <v>260</v>
      </c>
      <c r="L94" s="7">
        <v>153</v>
      </c>
      <c r="M94" s="7">
        <v>175</v>
      </c>
      <c r="N94" s="7">
        <v>251</v>
      </c>
      <c r="O94" s="17">
        <f t="shared" si="9"/>
        <v>232</v>
      </c>
    </row>
    <row r="95" spans="1:15" x14ac:dyDescent="0.2">
      <c r="B95" s="33" t="s">
        <v>35</v>
      </c>
      <c r="C95" s="2">
        <v>996</v>
      </c>
      <c r="D95" s="2">
        <v>949</v>
      </c>
      <c r="E95" s="2">
        <v>545</v>
      </c>
      <c r="F95" s="2">
        <v>388</v>
      </c>
      <c r="G95" s="2">
        <v>265</v>
      </c>
      <c r="H95" s="2">
        <v>315</v>
      </c>
      <c r="I95" s="2">
        <v>722</v>
      </c>
      <c r="J95" s="2">
        <v>947</v>
      </c>
      <c r="K95" s="2">
        <v>1607</v>
      </c>
      <c r="L95" s="7">
        <v>1026</v>
      </c>
      <c r="M95" s="7">
        <v>1000</v>
      </c>
      <c r="N95" s="7">
        <v>1028</v>
      </c>
      <c r="O95" s="17">
        <f t="shared" si="9"/>
        <v>815.66666666666663</v>
      </c>
    </row>
    <row r="96" spans="1:15" x14ac:dyDescent="0.2">
      <c r="O96" s="17" t="s">
        <v>40</v>
      </c>
    </row>
    <row r="97" spans="1:15" ht="22.5" x14ac:dyDescent="0.2">
      <c r="A97" s="8">
        <v>8</v>
      </c>
      <c r="B97" s="18" t="s">
        <v>6</v>
      </c>
      <c r="C97" s="2">
        <v>8</v>
      </c>
      <c r="D97" s="2">
        <v>10</v>
      </c>
      <c r="E97" s="2">
        <v>1</v>
      </c>
      <c r="F97" s="2">
        <v>0</v>
      </c>
      <c r="G97" s="2">
        <v>1</v>
      </c>
      <c r="H97" s="2">
        <v>1</v>
      </c>
      <c r="I97" s="2">
        <v>5</v>
      </c>
      <c r="J97" s="2">
        <v>3</v>
      </c>
      <c r="K97" s="2">
        <v>5</v>
      </c>
      <c r="L97" s="7">
        <v>4</v>
      </c>
      <c r="M97" s="7">
        <v>10</v>
      </c>
      <c r="N97" s="7">
        <v>4</v>
      </c>
      <c r="O97" s="17">
        <f>SUM(C97:N97)/COUNT(C97:N97)</f>
        <v>4.333333333333333</v>
      </c>
    </row>
    <row r="98" spans="1:15" x14ac:dyDescent="0.2">
      <c r="B98" s="18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17"/>
    </row>
    <row r="99" spans="1:15" x14ac:dyDescent="0.2">
      <c r="A99" s="8">
        <v>9</v>
      </c>
      <c r="B99" s="8" t="s">
        <v>37</v>
      </c>
      <c r="C99" s="35">
        <v>0</v>
      </c>
      <c r="D99" s="35">
        <v>0</v>
      </c>
      <c r="E99" s="35">
        <v>0</v>
      </c>
      <c r="F99" s="35">
        <v>0</v>
      </c>
      <c r="G99" s="35">
        <v>0</v>
      </c>
      <c r="H99" s="35">
        <v>0</v>
      </c>
      <c r="I99" s="35">
        <v>0</v>
      </c>
      <c r="J99" s="35">
        <v>0</v>
      </c>
      <c r="K99" s="35">
        <v>0</v>
      </c>
      <c r="L99" s="35">
        <v>0</v>
      </c>
      <c r="M99" s="35">
        <v>0</v>
      </c>
      <c r="N99" s="35">
        <v>0</v>
      </c>
      <c r="O99" s="27">
        <f>SUM(C99:N99)/1</f>
        <v>0</v>
      </c>
    </row>
    <row r="101" spans="1:15" x14ac:dyDescent="0.2">
      <c r="A101" s="8">
        <v>10</v>
      </c>
      <c r="B101" s="8" t="s">
        <v>45</v>
      </c>
      <c r="C101" s="2">
        <v>2167</v>
      </c>
      <c r="D101" s="2">
        <v>2234</v>
      </c>
      <c r="E101" s="2">
        <v>2221</v>
      </c>
      <c r="F101" s="2">
        <v>2008</v>
      </c>
      <c r="G101" s="2">
        <v>1864</v>
      </c>
      <c r="H101" s="2">
        <v>1871</v>
      </c>
      <c r="I101" s="2">
        <v>2210</v>
      </c>
      <c r="J101" s="2">
        <v>2615</v>
      </c>
      <c r="K101" s="2">
        <v>2599</v>
      </c>
      <c r="L101" s="12">
        <v>2807</v>
      </c>
      <c r="M101" s="12">
        <v>3041</v>
      </c>
      <c r="N101" s="12">
        <v>3443</v>
      </c>
      <c r="O101" s="17">
        <f>SUM(C101:N101)/COUNT(C101:N101)</f>
        <v>2423.3333333333335</v>
      </c>
    </row>
    <row r="102" spans="1:15" x14ac:dyDescent="0.2">
      <c r="B102" s="36"/>
      <c r="O102" s="17"/>
    </row>
    <row r="103" spans="1:15" x14ac:dyDescent="0.2">
      <c r="A103" s="8">
        <v>11</v>
      </c>
      <c r="B103" s="8" t="s">
        <v>46</v>
      </c>
      <c r="C103" s="37">
        <v>101283</v>
      </c>
      <c r="D103" s="37">
        <v>107576</v>
      </c>
      <c r="E103" s="37">
        <v>102586</v>
      </c>
      <c r="F103" s="37">
        <v>96289.49</v>
      </c>
      <c r="G103" s="37">
        <v>83204.44</v>
      </c>
      <c r="H103" s="37">
        <v>90212.83</v>
      </c>
      <c r="I103" s="37">
        <v>112582</v>
      </c>
      <c r="J103" s="37">
        <v>147293</v>
      </c>
      <c r="K103" s="37">
        <v>129601.94</v>
      </c>
      <c r="L103" s="37">
        <v>156438</v>
      </c>
      <c r="M103" s="37">
        <v>148951</v>
      </c>
      <c r="N103" s="37">
        <v>165508.54999999999</v>
      </c>
      <c r="O103" s="22">
        <f>SUM(C103:N103)</f>
        <v>1441526.25</v>
      </c>
    </row>
    <row r="105" spans="1:15" x14ac:dyDescent="0.2">
      <c r="B105" s="8" t="s">
        <v>48</v>
      </c>
    </row>
    <row r="106" spans="1:15" x14ac:dyDescent="0.2">
      <c r="B106" s="36" t="s">
        <v>49</v>
      </c>
    </row>
    <row r="113" spans="2:2" x14ac:dyDescent="0.2">
      <c r="B113" s="36"/>
    </row>
  </sheetData>
  <pageMargins left="0.7" right="0.7" top="0.75" bottom="0.75" header="0.3" footer="0.3"/>
  <pageSetup scale="60" fitToHeight="0" orientation="landscape" r:id="rId1"/>
  <headerFooter>
    <oddFooter>&amp;R&amp;F</oddFooter>
  </headerFooter>
  <rowBreaks count="1" manualBreakCount="1">
    <brk id="5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0E1760F7EC9E4392BCD65998221ECD" ma:contentTypeVersion="6" ma:contentTypeDescription="Create a new document." ma:contentTypeScope="" ma:versionID="573f17ad388ba0ac670ff5e0025cf44f">
  <xsd:schema xmlns:xsd="http://www.w3.org/2001/XMLSchema" xmlns:xs="http://www.w3.org/2001/XMLSchema" xmlns:p="http://schemas.microsoft.com/office/2006/metadata/properties" xmlns:ns2="56bdc509-da7c-4f59-822b-62fca075dee5" xmlns:ns3="dc5f9a4c-8ce4-4b87-a345-e82d161a0bfc" targetNamespace="http://schemas.microsoft.com/office/2006/metadata/properties" ma:root="true" ma:fieldsID="c6f2b6d9f27389bb39c6b75d3115bb44" ns2:_="" ns3:_="">
    <xsd:import namespace="56bdc509-da7c-4f59-822b-62fca075dee5"/>
    <xsd:import namespace="dc5f9a4c-8ce4-4b87-a345-e82d161a0b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bdc509-da7c-4f59-822b-62fca075de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5f9a4c-8ce4-4b87-a345-e82d161a0bf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C264681-3148-4DB2-83BC-B9F82CD16C9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899C775-F800-44EF-9E33-F2FA3E19CB14}">
  <ds:schemaRefs>
    <ds:schemaRef ds:uri="099fe73c-ca97-411f-866b-6284c7b17c73"/>
    <ds:schemaRef ds:uri="http://schemas.microsoft.com/office/2006/documentManagement/types"/>
    <ds:schemaRef ds:uri="http://www.w3.org/XML/1998/namespace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78a14842-be6c-474e-9ca4-7d7cc3d5cf7f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42DA4AC-5672-4249-86FC-723572B827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bdc509-da7c-4f59-822b-62fca075dee5"/>
    <ds:schemaRef ds:uri="dc5f9a4c-8ce4-4b87-a345-e82d161a0b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2024</vt:lpstr>
      <vt:lpstr>'2024'!Print_Titles</vt:lpstr>
    </vt:vector>
  </TitlesOfParts>
  <Company>NUI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Odonnell</dc:creator>
  <cp:lastModifiedBy>Zimmerman, Jessica</cp:lastModifiedBy>
  <cp:lastPrinted>2025-01-17T16:18:16Z</cp:lastPrinted>
  <dcterms:created xsi:type="dcterms:W3CDTF">2004-06-09T19:57:47Z</dcterms:created>
  <dcterms:modified xsi:type="dcterms:W3CDTF">2025-01-17T17:38:00Z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0x010100B20E1760F7EC9E4392BCD65998221ECD</vt:lpwstr>
  </property>
</Properties>
</file>